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jeroenbaets/Downloads/"/>
    </mc:Choice>
  </mc:AlternateContent>
  <xr:revisionPtr revIDLastSave="0" documentId="8_{C3EA06F5-0C62-1640-A0B3-85BC024AF4C9}" xr6:coauthVersionLast="47" xr6:coauthVersionMax="47" xr10:uidLastSave="{00000000-0000-0000-0000-000000000000}"/>
  <bookViews>
    <workbookView xWindow="0" yWindow="500" windowWidth="33600" windowHeight="20500" activeTab="2" xr2:uid="{00000000-000D-0000-FFFF-FFFF00000000}"/>
  </bookViews>
  <sheets>
    <sheet name="Snelle berekening" sheetId="1" r:id="rId1"/>
    <sheet name="Berekening meerdere datapunten" sheetId="2" r:id="rId2"/>
    <sheet name="Uitleg bla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d2RqDAfB5yBEqy8KMJDwbU9MKih84KspkFA5NGACbTs="/>
    </ext>
  </extLst>
</workbook>
</file>

<file path=xl/calcChain.xml><?xml version="1.0" encoding="utf-8"?>
<calcChain xmlns="http://schemas.openxmlformats.org/spreadsheetml/2006/main">
  <c r="C20" i="2" l="1"/>
  <c r="F42" i="2"/>
  <c r="F43" i="2" s="1"/>
  <c r="E42" i="2"/>
  <c r="E43" i="2" s="1"/>
  <c r="D42" i="2"/>
  <c r="D43" i="2" s="1"/>
  <c r="C42" i="2"/>
  <c r="C43" i="2" s="1"/>
  <c r="F20" i="2"/>
  <c r="F22" i="2" s="1"/>
  <c r="E20" i="2"/>
  <c r="E21" i="2" s="1"/>
  <c r="D20" i="2"/>
  <c r="C31" i="1"/>
  <c r="C32" i="1" s="1"/>
  <c r="C20" i="1"/>
  <c r="C21" i="1" s="1"/>
  <c r="C22" i="1" l="1"/>
  <c r="D22" i="2"/>
  <c r="C22" i="2"/>
  <c r="E22" i="2"/>
  <c r="C21" i="2"/>
  <c r="F21" i="2"/>
  <c r="F44" i="2" s="1"/>
  <c r="F45" i="2" s="1"/>
  <c r="D21" i="2"/>
  <c r="D44" i="2" s="1"/>
  <c r="D45" i="2" s="1"/>
  <c r="C44" i="2"/>
  <c r="C45" i="2" s="1"/>
  <c r="E44" i="2"/>
  <c r="E45" i="2" s="1"/>
  <c r="C33" i="1"/>
  <c r="C34" i="1"/>
</calcChain>
</file>

<file path=xl/sharedStrings.xml><?xml version="1.0" encoding="utf-8"?>
<sst xmlns="http://schemas.openxmlformats.org/spreadsheetml/2006/main" count="106" uniqueCount="52">
  <si>
    <t>A - Berekening terugverdientijd bij een thuisbatterij met sturing op autoconsumptie</t>
  </si>
  <si>
    <t>Injectieprijs (incl. btw)</t>
  </si>
  <si>
    <t>€/MWh</t>
  </si>
  <si>
    <t>(In te schatten via de V-test, al dan niet te corrigeren met inflatie en andere maatschappelijk trends)</t>
  </si>
  <si>
    <t>Afnameprijs (incl. btw)</t>
  </si>
  <si>
    <t>Jaarlijks verbruik in de woning</t>
  </si>
  <si>
    <t>kWh/jaar</t>
  </si>
  <si>
    <t>Jaarlijkse productie in de woning</t>
  </si>
  <si>
    <t>Totale batterijcapaciteit</t>
  </si>
  <si>
    <t>kWh</t>
  </si>
  <si>
    <t>(Vul geen waarde in onder de 2 kWh en boven de 20 kWh)</t>
  </si>
  <si>
    <t>Investeringsprijs (incl. btw en incl. plaatsing)</t>
  </si>
  <si>
    <t>€</t>
  </si>
  <si>
    <t>Gemiddelde verhoogde autoconsumptie</t>
  </si>
  <si>
    <t>Winst per jaar</t>
  </si>
  <si>
    <t>€/jaar</t>
  </si>
  <si>
    <t>Berekende terugverdientijd</t>
  </si>
  <si>
    <t>jaar</t>
  </si>
  <si>
    <t>B - Berekening terugverdientijd bij een thuisbatterij met sturing op autoconsumptie en op basis van DSR (dynamische prijzen) - INDICATIEVE BEREKENING</t>
  </si>
  <si>
    <t>Meerkost investering sturingshardware (incl. btw)</t>
  </si>
  <si>
    <t>(Check prijzen bij een aanbieder zoals Bliq)</t>
  </si>
  <si>
    <t>Meerkost abonnement sturingshardware (incl. btw)</t>
  </si>
  <si>
    <t>Premie sturing elektrische warmte</t>
  </si>
  <si>
    <t>(Check op website Vlaanderen)</t>
  </si>
  <si>
    <t>Gemiddelde verschil tussen hoge en lage prijzen per dag op de BELPEX</t>
  </si>
  <si>
    <t>Maximaal verhandelde energie (1x batterijcapaciteit per dag)</t>
  </si>
  <si>
    <t>(Veronderstelling: de opgeladen energie kan volledig zelf verbruikt worden)</t>
  </si>
  <si>
    <t>Winst uit verhandelde energie met dynamische tarieven</t>
  </si>
  <si>
    <t>Totale winst (autoconsumptie + dynamische tarieven - abonnementskost)</t>
  </si>
  <si>
    <t>Terugverdientijd (autoconsumptie+dynamische tarieven)</t>
  </si>
  <si>
    <t>Afname prijs (incl. btw)</t>
  </si>
  <si>
    <t>(Dit zijn vaste datapunten, want deze geven het meest nauwkeurige resultaat)</t>
  </si>
  <si>
    <t>Wat is het doel van dit rekenblad?</t>
  </si>
  <si>
    <t>Let wel, dit rekenblad gaat ervan uit dat je eerst een zonnepaneelinstallatie dimensioneert, en daarna pas de thuisbatterij. Het is niet uitgewerkt om in één stap de terugverdientijd te berekenen van zowel een zonnepaneelinstallatie en thuisbatterij.</t>
  </si>
  <si>
    <t>Hoe vul je dit blad in?</t>
  </si>
  <si>
    <t>Hoe is dit rekenblad tot stand gekomen?</t>
  </si>
  <si>
    <t>In de studie werd empirisch vastgesteld dat de verhoging van de autoconsumptie in grote mate kan voorspeld worden op basis van een logaritmische functie van de parameter "jaarverbruik x jaarproductie". Deze logaritmische functies zijn opgenomen in dit rekenblad.</t>
  </si>
  <si>
    <t xml:space="preserve">Hoe correct is dit rekenblad? </t>
  </si>
  <si>
    <t>De correctheid van de berekening van de terugverdientijd hangt samen met een correcte inschatting van de afnameprijs en de injectieprijs. Dit is hoe dan ook een inschatting, want niemand kan de toekomst voorspellen.</t>
  </si>
  <si>
    <t>c€/kWh</t>
  </si>
  <si>
    <t>(Achter dit veld zit de empirische formule die werd vastgelegd in de studie van Energent in opdracht van Stad Gent)</t>
  </si>
  <si>
    <t>Dit rekenblad heeft als doel om op een snelle manier te voorspellen hoe lang de terugverdientijd is van een thuisbatterij. In deel A wordt deze terugverdientijd berekend als de batterij enkel werkt met een sturing op autoconsumptie. In deel B wordt deze terugverdientijd berekend als de batterij ook kan sturen op dynamische energietarieven. In dat laatste geval is een dynamisch energiecontract nodig. Er is zowel een rekenblad voor een snelle berekening (met slechts één datapunt), als een rekenblad voor meerdere datapunten, waaruit ook een grafiek kan opgebouwd worden.</t>
  </si>
  <si>
    <t xml:space="preserve">Vul enkel en alleen de blauwe velden in en je krijgt in de groene velden de output van de berekening. </t>
  </si>
  <si>
    <t>Gebruik steeds de laatste versie van dit rekenblad (te vinden op de betreffende webpagina van Energent, zie onder).</t>
  </si>
  <si>
    <t>Het volledige rapport is te vinden op de betreffende webpagina van Energent, zie onder.</t>
  </si>
  <si>
    <t>https://energent.be/onderzoeksproject-thuisbatterijen/</t>
  </si>
  <si>
    <t xml:space="preserve">Burgercoöperatie Energent onderzocht in opdracht van Stad Gent de werking van &gt;500 thuisbatterijen. De mate dat een thuisbatterij een meerwaarde heeft, hangt af van de hoeveelheid zelf geproduceerde energie die er jaarlijks in kan worden opgeslagen. Dit wordt in de studie benoemd als de verhoging van de autoconsumptie. Deze verhoging van autoconsumptie geeft een bepaalde winst, omdat deze hoeveelheid energie niet meer moet afgenomen worden van het net. Er is daarnaast ook een klein verlies, omdat deze zelfde hoeveelheid energie evenmin geïnjecteerd wordt in het net (waar ook een kleine vergoeding voor wordt gegeven). </t>
  </si>
  <si>
    <t>Link</t>
  </si>
  <si>
    <t xml:space="preserve">Bij 73% van de van de geanalyseerde batterij-installaties, blijkt de gemeten verhoging van autoconsumptie minder dan 10% af te wijken van de berekende verhoging. Dit is dus zeker indicatief. In slechts 5% van de opgenomen datapunten, blijkt de afwijking van de reële verhoging van autoconsumptie meer dan 20% af te wijken van de berekende verhoging. Een deel van het verschil is te verklaren door het feit dat de formule een benadering geeft, maar niet perfect is. Een ander deel van het verschil is te verklaren door het feit dat het verbruikersgedrag niet wordt meegeteld in deze formule. Zo zullen gezinnen die relatief veel thuis zijn overdag, relatief ook minder nut hebben aan de batterij. </t>
  </si>
  <si>
    <t xml:space="preserve">Verder werd de studie uitgevoerd op basis van thuisbatterijen van 5 kWh, 10 kWh en 15 kWh. Voor kleine batterijen (onder 2 kWh) of zeer grote batterijen (boven 20 kWh), zijn de opgestelde formules niet meer nauwkeurig. Ook is de formule slechts geldig voor verbruiken en productie tussen de 0 en 15.000 kWh/jaar. </t>
  </si>
  <si>
    <t>(In 2023 bedroeg dit gemiddeld 90 €/MWh, weliswaar is bij grotere batterijen vanaf 5 kWh de laad- ontlaadtijd te lang zijn en zal je er niet in slagen om dit verschil tijdig aan te wenden.)</t>
  </si>
  <si>
    <t>(In 2023 bedroeg dit gemiddeld 90 €/MWh, weliswaar is bij grotere batterijen vanaf 5 kWh de laad- ontlaadtijd te lang zijn en zal je er niet in slagen om dit verschil tijdig aan te wenden. Het verschil zal dus lager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</si>
</sst>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2"/>
      <color theme="1"/>
      <name val="Calibri"/>
      <scheme val="minor"/>
    </font>
    <font>
      <b/>
      <i/>
      <sz val="10"/>
      <color theme="1"/>
      <name val="Arial"/>
      <family val="2"/>
    </font>
    <font>
      <sz val="10"/>
      <color theme="1"/>
      <name val="Arial"/>
      <family val="2"/>
    </font>
    <font>
      <i/>
      <sz val="9"/>
      <color theme="1"/>
      <name val="Arial"/>
      <family val="2"/>
    </font>
    <font>
      <b/>
      <sz val="10"/>
      <color theme="1"/>
      <name val="Arial"/>
      <family val="2"/>
    </font>
    <font>
      <i/>
      <sz val="10"/>
      <color theme="1"/>
      <name val="Arial"/>
      <family val="2"/>
    </font>
    <font>
      <sz val="9"/>
      <color rgb="FFD9D9D9"/>
      <name val="&quot;Google Sans Mono&quot;"/>
    </font>
    <font>
      <u/>
      <sz val="12"/>
      <color theme="10"/>
      <name val="Calibri"/>
      <family val="2"/>
      <scheme val="minor"/>
    </font>
    <font>
      <sz val="10"/>
      <color rgb="FF000000"/>
      <name val="Arial"/>
      <family val="2"/>
    </font>
    <font>
      <sz val="12"/>
      <color theme="1"/>
      <name val="Arial"/>
      <family val="2"/>
    </font>
    <font>
      <u/>
      <sz val="14"/>
      <color theme="10"/>
      <name val="Arial"/>
      <family val="2"/>
    </font>
  </fonts>
  <fills count="7">
    <fill>
      <patternFill patternType="none"/>
    </fill>
    <fill>
      <patternFill patternType="gray125"/>
    </fill>
    <fill>
      <patternFill patternType="solid">
        <fgColor rgb="FFBDD6EE"/>
        <bgColor rgb="FFBDD6EE"/>
      </patternFill>
    </fill>
    <fill>
      <patternFill patternType="solid">
        <fgColor rgb="FFC5E0B3"/>
        <bgColor rgb="FFC5E0B3"/>
      </patternFill>
    </fill>
    <fill>
      <patternFill patternType="solid">
        <fgColor theme="0"/>
        <bgColor theme="0"/>
      </patternFill>
    </fill>
    <fill>
      <patternFill patternType="solid">
        <fgColor rgb="FFFFFFFF"/>
        <bgColor rgb="FFFFFFFF"/>
      </patternFill>
    </fill>
    <fill>
      <patternFill patternType="solid">
        <fgColor rgb="FFDEEAF6"/>
        <bgColor rgb="FFDEEAF6"/>
      </patternFill>
    </fill>
  </fills>
  <borders count="2">
    <border>
      <left/>
      <right/>
      <top/>
      <bottom/>
      <diagonal/>
    </border>
    <border>
      <left/>
      <right/>
      <top/>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vertical="center"/>
    </xf>
    <xf numFmtId="1" fontId="2" fillId="2" borderId="1" xfId="0" applyNumberFormat="1" applyFont="1" applyFill="1" applyBorder="1" applyAlignment="1">
      <alignment vertical="center"/>
    </xf>
    <xf numFmtId="1" fontId="2" fillId="3" borderId="1" xfId="0" applyNumberFormat="1" applyFont="1" applyFill="1" applyBorder="1" applyAlignment="1">
      <alignment vertical="center"/>
    </xf>
    <xf numFmtId="164" fontId="2" fillId="3" borderId="1" xfId="0" applyNumberFormat="1" applyFont="1" applyFill="1" applyBorder="1" applyAlignment="1">
      <alignment vertical="center"/>
    </xf>
    <xf numFmtId="0" fontId="2" fillId="3" borderId="1" xfId="0" applyFont="1" applyFill="1" applyBorder="1" applyAlignment="1">
      <alignment vertical="center"/>
    </xf>
    <xf numFmtId="0" fontId="5" fillId="4" borderId="0" xfId="0" applyFont="1" applyFill="1" applyAlignment="1">
      <alignment vertical="center"/>
    </xf>
    <xf numFmtId="1" fontId="6" fillId="5" borderId="0" xfId="0" applyNumberFormat="1" applyFont="1" applyFill="1" applyAlignment="1">
      <alignment horizontal="left"/>
    </xf>
    <xf numFmtId="1" fontId="6" fillId="5" borderId="0" xfId="0" applyNumberFormat="1" applyFont="1" applyFill="1" applyAlignment="1">
      <alignment horizontal="right"/>
    </xf>
    <xf numFmtId="0" fontId="2" fillId="6" borderId="1" xfId="0" applyFont="1" applyFill="1" applyBorder="1" applyAlignment="1">
      <alignment vertical="center"/>
    </xf>
    <xf numFmtId="0" fontId="2" fillId="6" borderId="1" xfId="0" applyFont="1" applyFill="1" applyBorder="1" applyAlignment="1">
      <alignment vertical="center" wrapText="1"/>
    </xf>
    <xf numFmtId="0" fontId="4" fillId="6" borderId="1" xfId="0" applyFont="1" applyFill="1" applyBorder="1" applyAlignment="1">
      <alignment vertical="center" wrapText="1"/>
    </xf>
    <xf numFmtId="0" fontId="4" fillId="6" borderId="1" xfId="0" applyFont="1" applyFill="1" applyBorder="1" applyAlignment="1">
      <alignment vertical="center"/>
    </xf>
    <xf numFmtId="0" fontId="8" fillId="2" borderId="1" xfId="0" applyFont="1" applyFill="1" applyBorder="1" applyAlignment="1">
      <alignment vertical="center"/>
    </xf>
    <xf numFmtId="0" fontId="9" fillId="0" borderId="0" xfId="0" applyFont="1"/>
    <xf numFmtId="0" fontId="10" fillId="6" borderId="1" xfId="1" applyFont="1" applyFill="1" applyBorder="1" applyAlignment="1">
      <alignment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'Berekening meerdere datapunten'!$B$22</c:f>
              <c:strCache>
                <c:ptCount val="1"/>
                <c:pt idx="0">
                  <c:v>Berekende terugverdientijd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'Berekening meerdere datapunten'!$C$17:$F$17</c:f>
              <c:numCache>
                <c:formatCode>General</c:formatCode>
                <c:ptCount val="4"/>
                <c:pt idx="0">
                  <c:v>3</c:v>
                </c:pt>
                <c:pt idx="1">
                  <c:v>5</c:v>
                </c:pt>
                <c:pt idx="2">
                  <c:v>10</c:v>
                </c:pt>
                <c:pt idx="3">
                  <c:v>15</c:v>
                </c:pt>
              </c:numCache>
            </c:numRef>
          </c:xVal>
          <c:yVal>
            <c:numRef>
              <c:f>'Berekening meerdere datapunten'!$C$22:$F$22</c:f>
              <c:numCache>
                <c:formatCode>0.0</c:formatCode>
                <c:ptCount val="4"/>
                <c:pt idx="0">
                  <c:v>11.865151276567639</c:v>
                </c:pt>
                <c:pt idx="1">
                  <c:v>15.821512286409558</c:v>
                </c:pt>
                <c:pt idx="2">
                  <c:v>21.1230129561621</c:v>
                </c:pt>
                <c:pt idx="3">
                  <c:v>26.493224606286777</c:v>
                </c:pt>
              </c:numCache>
            </c:numRef>
          </c:yVal>
          <c:smooth val="1"/>
          <c:extLst>
            <c:ext xmlns:c16="http://schemas.microsoft.com/office/drawing/2014/chart" uri="{C3380CC4-5D6E-409C-BE32-E72D297353CC}">
              <c16:uniqueId val="{00000000-CC35-BE44-897C-7A23F885683F}"/>
            </c:ext>
          </c:extLst>
        </c:ser>
        <c:dLbls>
          <c:showLegendKey val="0"/>
          <c:showVal val="0"/>
          <c:showCatName val="0"/>
          <c:showSerName val="0"/>
          <c:showPercent val="0"/>
          <c:showBubbleSize val="0"/>
        </c:dLbls>
        <c:axId val="1355470031"/>
        <c:axId val="777672095"/>
      </c:scatterChart>
      <c:valAx>
        <c:axId val="135547003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latin typeface="Arial" panose="020B0604020202020204" pitchFamily="34" charset="0"/>
                    <a:cs typeface="Arial" panose="020B0604020202020204" pitchFamily="34" charset="0"/>
                  </a:rPr>
                  <a:t>Batterijgrootte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77672095"/>
        <c:crosses val="autoZero"/>
        <c:crossBetween val="midCat"/>
      </c:valAx>
      <c:valAx>
        <c:axId val="7776720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Terugverdientijd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5547003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2362200</xdr:colOff>
      <xdr:row>0</xdr:row>
      <xdr:rowOff>66675</xdr:rowOff>
    </xdr:from>
    <xdr:ext cx="2009775" cy="1390650"/>
    <xdr:pic>
      <xdr:nvPicPr>
        <xdr:cNvPr id="2" name="image1.png" descr="Huisstijl van de Stad Gent | Stad Gent">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228600</xdr:colOff>
      <xdr:row>1</xdr:row>
      <xdr:rowOff>190500</xdr:rowOff>
    </xdr:from>
    <xdr:ext cx="2390775" cy="8699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93700" y="393700"/>
          <a:ext cx="2390775" cy="869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2362200</xdr:colOff>
      <xdr:row>0</xdr:row>
      <xdr:rowOff>66675</xdr:rowOff>
    </xdr:from>
    <xdr:ext cx="2009775" cy="1390650"/>
    <xdr:pic>
      <xdr:nvPicPr>
        <xdr:cNvPr id="2" name="image1.png" descr="Huisstijl van de Stad Gent | Stad Gent">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50800</xdr:colOff>
      <xdr:row>1</xdr:row>
      <xdr:rowOff>101600</xdr:rowOff>
    </xdr:from>
    <xdr:ext cx="2390775" cy="94615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215900" y="304800"/>
          <a:ext cx="2390775" cy="946150"/>
        </a:xfrm>
        <a:prstGeom prst="rect">
          <a:avLst/>
        </a:prstGeom>
        <a:noFill/>
      </xdr:spPr>
    </xdr:pic>
    <xdr:clientData fLocksWithSheet="0"/>
  </xdr:oneCellAnchor>
  <xdr:twoCellAnchor>
    <xdr:from>
      <xdr:col>1</xdr:col>
      <xdr:colOff>31750</xdr:colOff>
      <xdr:row>23</xdr:row>
      <xdr:rowOff>0</xdr:rowOff>
    </xdr:from>
    <xdr:to>
      <xdr:col>7</xdr:col>
      <xdr:colOff>1028700</xdr:colOff>
      <xdr:row>33</xdr:row>
      <xdr:rowOff>6350</xdr:rowOff>
    </xdr:to>
    <xdr:graphicFrame macro="">
      <xdr:nvGraphicFramePr>
        <xdr:cNvPr id="6" name="Grafiek 5">
          <a:extLst>
            <a:ext uri="{FF2B5EF4-FFF2-40B4-BE49-F238E27FC236}">
              <a16:creationId xmlns:a16="http://schemas.microsoft.com/office/drawing/2014/main" id="{64A21BD5-AF59-DF2D-4FD2-3114A5012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2085975</xdr:colOff>
      <xdr:row>0</xdr:row>
      <xdr:rowOff>171450</xdr:rowOff>
    </xdr:from>
    <xdr:ext cx="2009775" cy="1276350"/>
    <xdr:pic>
      <xdr:nvPicPr>
        <xdr:cNvPr id="2" name="image1.png" descr="Huisstijl van de Stad Gent | Stad Gent">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25400</xdr:colOff>
      <xdr:row>1</xdr:row>
      <xdr:rowOff>120650</xdr:rowOff>
    </xdr:from>
    <xdr:ext cx="2371725" cy="80645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25400" y="476250"/>
          <a:ext cx="2371725" cy="806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nergent.be/onderzoeksproject-thuisbatterij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workbookViewId="0">
      <selection activeCell="E9" sqref="E9"/>
    </sheetView>
  </sheetViews>
  <sheetFormatPr baseColWidth="10" defaultColWidth="11.1640625" defaultRowHeight="15" customHeight="1"/>
  <cols>
    <col min="1" max="1" width="2.1640625" customWidth="1"/>
    <col min="2" max="2" width="46.6640625" customWidth="1"/>
    <col min="3" max="3" width="8.5" customWidth="1"/>
    <col min="4" max="4" width="1" customWidth="1"/>
    <col min="5" max="5" width="18.5" customWidth="1"/>
    <col min="6" max="6" width="8.5" customWidth="1"/>
    <col min="7" max="26" width="8.33203125" customWidth="1"/>
  </cols>
  <sheetData>
    <row r="1" spans="1:26" ht="16">
      <c r="A1" s="1"/>
      <c r="B1" s="2"/>
      <c r="C1" s="2"/>
      <c r="D1" s="2"/>
      <c r="E1" s="2"/>
      <c r="F1" s="2"/>
      <c r="G1" s="2"/>
      <c r="H1" s="2"/>
      <c r="I1" s="2"/>
      <c r="J1" s="2"/>
      <c r="K1" s="2"/>
      <c r="L1" s="2"/>
      <c r="M1" s="2"/>
      <c r="N1" s="2"/>
      <c r="O1" s="2"/>
      <c r="P1" s="2"/>
      <c r="Q1" s="2"/>
      <c r="R1" s="2"/>
      <c r="S1" s="2"/>
      <c r="T1" s="2"/>
      <c r="U1" s="2"/>
      <c r="V1" s="2"/>
      <c r="W1" s="2"/>
      <c r="X1" s="2"/>
      <c r="Y1" s="2"/>
      <c r="Z1" s="2"/>
    </row>
    <row r="2" spans="1:26" ht="16">
      <c r="A2" s="1"/>
      <c r="B2" s="2"/>
      <c r="C2" s="2"/>
      <c r="D2" s="2"/>
      <c r="E2" s="2"/>
      <c r="F2" s="2"/>
      <c r="G2" s="2"/>
      <c r="H2" s="2"/>
      <c r="I2" s="2"/>
      <c r="J2" s="2"/>
      <c r="K2" s="2"/>
      <c r="L2" s="2"/>
      <c r="M2" s="2"/>
      <c r="N2" s="2"/>
      <c r="O2" s="2"/>
      <c r="P2" s="2"/>
      <c r="Q2" s="2"/>
      <c r="R2" s="2"/>
      <c r="S2" s="2"/>
      <c r="T2" s="2"/>
      <c r="U2" s="2"/>
      <c r="V2" s="2"/>
      <c r="W2" s="2"/>
      <c r="X2" s="2"/>
      <c r="Y2" s="2"/>
      <c r="Z2" s="2"/>
    </row>
    <row r="3" spans="1:26" ht="16">
      <c r="A3" s="1"/>
      <c r="B3" s="2"/>
      <c r="C3" s="2"/>
      <c r="D3" s="2"/>
      <c r="E3" s="2"/>
      <c r="F3" s="2"/>
      <c r="G3" s="2"/>
      <c r="H3" s="2"/>
      <c r="I3" s="2"/>
      <c r="J3" s="2"/>
      <c r="K3" s="2"/>
      <c r="L3" s="2"/>
      <c r="M3" s="2"/>
      <c r="N3" s="2"/>
      <c r="O3" s="2"/>
      <c r="P3" s="2"/>
      <c r="Q3" s="2"/>
      <c r="R3" s="2"/>
      <c r="S3" s="2"/>
      <c r="T3" s="2"/>
      <c r="U3" s="2"/>
      <c r="V3" s="2"/>
      <c r="W3" s="2"/>
      <c r="X3" s="2"/>
      <c r="Y3" s="2"/>
      <c r="Z3" s="2"/>
    </row>
    <row r="4" spans="1:26" ht="16">
      <c r="A4" s="1"/>
      <c r="B4" s="2"/>
      <c r="C4" s="2"/>
      <c r="D4" s="2"/>
      <c r="E4" s="2"/>
      <c r="F4" s="2"/>
      <c r="G4" s="2"/>
      <c r="H4" s="2"/>
      <c r="I4" s="2"/>
      <c r="J4" s="2"/>
      <c r="K4" s="2"/>
      <c r="L4" s="2"/>
      <c r="M4" s="2"/>
      <c r="N4" s="2"/>
      <c r="O4" s="2"/>
      <c r="P4" s="2"/>
      <c r="Q4" s="2"/>
      <c r="R4" s="2"/>
      <c r="S4" s="2"/>
      <c r="T4" s="2"/>
      <c r="U4" s="2"/>
      <c r="V4" s="2"/>
      <c r="W4" s="2"/>
      <c r="X4" s="2"/>
      <c r="Y4" s="2"/>
      <c r="Z4" s="2"/>
    </row>
    <row r="5" spans="1:26" ht="16">
      <c r="A5" s="1"/>
      <c r="B5" s="2"/>
      <c r="C5" s="2"/>
      <c r="D5" s="2"/>
      <c r="E5" s="2"/>
      <c r="F5" s="2"/>
      <c r="G5" s="2"/>
      <c r="H5" s="2"/>
      <c r="I5" s="2"/>
      <c r="J5" s="2"/>
      <c r="K5" s="2"/>
      <c r="L5" s="2"/>
      <c r="M5" s="2"/>
      <c r="N5" s="2"/>
      <c r="O5" s="2"/>
      <c r="P5" s="2"/>
      <c r="Q5" s="2"/>
      <c r="R5" s="2"/>
      <c r="S5" s="2"/>
      <c r="T5" s="2"/>
      <c r="U5" s="2"/>
      <c r="V5" s="2"/>
      <c r="W5" s="2"/>
      <c r="X5" s="2"/>
      <c r="Y5" s="2"/>
      <c r="Z5" s="2"/>
    </row>
    <row r="6" spans="1:26" ht="16">
      <c r="A6" s="1"/>
      <c r="B6" s="2"/>
      <c r="C6" s="2"/>
      <c r="D6" s="2"/>
      <c r="E6" s="2"/>
      <c r="F6" s="2"/>
      <c r="G6" s="2"/>
      <c r="H6" s="2"/>
      <c r="I6" s="2"/>
      <c r="J6" s="2"/>
      <c r="K6" s="2"/>
      <c r="L6" s="2"/>
      <c r="M6" s="2"/>
      <c r="N6" s="2"/>
      <c r="O6" s="2"/>
      <c r="P6" s="2"/>
      <c r="Q6" s="2"/>
      <c r="R6" s="2"/>
      <c r="S6" s="2"/>
      <c r="T6" s="2"/>
      <c r="U6" s="2"/>
      <c r="V6" s="2"/>
      <c r="W6" s="2"/>
      <c r="X6" s="2"/>
      <c r="Y6" s="2"/>
      <c r="Z6" s="2"/>
    </row>
    <row r="7" spans="1:26" ht="16">
      <c r="A7" s="1"/>
      <c r="B7" s="2"/>
      <c r="C7" s="2"/>
      <c r="D7" s="2"/>
      <c r="E7" s="2"/>
      <c r="F7" s="2"/>
      <c r="G7" s="2"/>
      <c r="H7" s="2"/>
      <c r="I7" s="2"/>
      <c r="J7" s="2"/>
      <c r="K7" s="2"/>
      <c r="L7" s="2"/>
      <c r="M7" s="2"/>
      <c r="N7" s="2"/>
      <c r="O7" s="2"/>
      <c r="P7" s="2"/>
      <c r="Q7" s="2"/>
      <c r="R7" s="2"/>
      <c r="S7" s="2"/>
      <c r="T7" s="2"/>
      <c r="U7" s="2"/>
      <c r="V7" s="2"/>
      <c r="W7" s="2"/>
      <c r="X7" s="2"/>
      <c r="Y7" s="2"/>
      <c r="Z7" s="2"/>
    </row>
    <row r="8" spans="1:26" ht="16">
      <c r="A8" s="1"/>
      <c r="B8" s="2"/>
      <c r="C8" s="2"/>
      <c r="D8" s="2"/>
      <c r="E8" s="2"/>
      <c r="F8" s="2"/>
      <c r="G8" s="2"/>
      <c r="H8" s="2"/>
      <c r="I8" s="2"/>
      <c r="J8" s="2"/>
      <c r="K8" s="2"/>
      <c r="L8" s="2"/>
      <c r="M8" s="2"/>
      <c r="N8" s="2"/>
      <c r="O8" s="2"/>
      <c r="P8" s="2"/>
      <c r="Q8" s="2"/>
      <c r="R8" s="2"/>
      <c r="S8" s="2"/>
      <c r="T8" s="2"/>
      <c r="U8" s="2"/>
      <c r="V8" s="2"/>
      <c r="W8" s="2"/>
      <c r="X8" s="2"/>
      <c r="Y8" s="2"/>
      <c r="Z8" s="2"/>
    </row>
    <row r="9" spans="1:26" ht="15" customHeight="1">
      <c r="A9" s="1"/>
      <c r="B9" s="2"/>
      <c r="C9" s="3"/>
      <c r="D9" s="3"/>
      <c r="E9" s="2"/>
      <c r="F9" s="2"/>
      <c r="G9" s="2"/>
      <c r="H9" s="2"/>
      <c r="I9" s="2"/>
      <c r="J9" s="2"/>
      <c r="K9" s="2"/>
      <c r="L9" s="2"/>
      <c r="M9" s="2"/>
      <c r="N9" s="2"/>
      <c r="O9" s="2"/>
      <c r="P9" s="2"/>
      <c r="Q9" s="2"/>
      <c r="R9" s="2"/>
      <c r="S9" s="2"/>
      <c r="T9" s="2"/>
      <c r="U9" s="2"/>
      <c r="V9" s="2"/>
      <c r="W9" s="2"/>
      <c r="X9" s="2"/>
      <c r="Y9" s="2"/>
      <c r="Z9" s="2"/>
    </row>
    <row r="10" spans="1:26" ht="15" customHeight="1">
      <c r="A10" s="1"/>
      <c r="B10" s="4" t="s">
        <v>0</v>
      </c>
      <c r="C10" s="2"/>
      <c r="D10" s="2"/>
      <c r="E10" s="2"/>
      <c r="F10" s="5"/>
      <c r="G10" s="2"/>
      <c r="H10" s="2"/>
      <c r="I10" s="2"/>
      <c r="J10" s="2"/>
      <c r="K10" s="2"/>
      <c r="L10" s="2"/>
      <c r="M10" s="2"/>
      <c r="N10" s="2"/>
      <c r="O10" s="2"/>
      <c r="P10" s="2"/>
      <c r="Q10" s="2"/>
      <c r="R10" s="2"/>
      <c r="S10" s="2"/>
      <c r="T10" s="2"/>
      <c r="U10" s="2"/>
      <c r="V10" s="2"/>
      <c r="W10" s="2"/>
      <c r="X10" s="2"/>
      <c r="Y10" s="2"/>
      <c r="Z10" s="2"/>
    </row>
    <row r="11" spans="1:26" ht="15" customHeight="1">
      <c r="A11" s="1"/>
      <c r="B11" s="4"/>
      <c r="C11" s="2"/>
      <c r="D11" s="2"/>
      <c r="E11" s="2"/>
      <c r="F11" s="5"/>
      <c r="G11" s="2"/>
      <c r="H11" s="2"/>
      <c r="I11" s="2"/>
      <c r="J11" s="2"/>
      <c r="K11" s="2"/>
      <c r="L11" s="2"/>
      <c r="M11" s="2"/>
      <c r="N11" s="2"/>
      <c r="O11" s="2"/>
      <c r="P11" s="2"/>
      <c r="Q11" s="2"/>
      <c r="R11" s="2"/>
      <c r="S11" s="2"/>
      <c r="T11" s="2"/>
      <c r="U11" s="2"/>
      <c r="V11" s="2"/>
      <c r="W11" s="2"/>
      <c r="X11" s="2"/>
      <c r="Y11" s="2"/>
      <c r="Z11" s="2"/>
    </row>
    <row r="12" spans="1:26" ht="15" customHeight="1">
      <c r="A12" s="1"/>
      <c r="B12" s="2" t="s">
        <v>1</v>
      </c>
      <c r="C12" s="18">
        <v>2</v>
      </c>
      <c r="D12" s="2"/>
      <c r="E12" s="2" t="s">
        <v>39</v>
      </c>
      <c r="F12" s="5" t="s">
        <v>3</v>
      </c>
      <c r="G12" s="2"/>
      <c r="H12" s="2"/>
      <c r="I12" s="2"/>
      <c r="J12" s="2"/>
      <c r="K12" s="2"/>
      <c r="L12" s="2"/>
      <c r="M12" s="2"/>
      <c r="N12" s="2"/>
      <c r="O12" s="2"/>
      <c r="P12" s="2"/>
      <c r="Q12" s="2"/>
      <c r="R12" s="2"/>
      <c r="S12" s="2"/>
      <c r="T12" s="2"/>
      <c r="U12" s="2"/>
      <c r="V12" s="2"/>
      <c r="W12" s="2"/>
      <c r="X12" s="2"/>
      <c r="Y12" s="2"/>
      <c r="Z12" s="2"/>
    </row>
    <row r="13" spans="1:26" ht="15" customHeight="1">
      <c r="A13" s="1"/>
      <c r="B13" s="2" t="s">
        <v>4</v>
      </c>
      <c r="C13" s="18">
        <v>30</v>
      </c>
      <c r="D13" s="2"/>
      <c r="E13" s="2" t="s">
        <v>39</v>
      </c>
      <c r="F13" s="5" t="s">
        <v>3</v>
      </c>
      <c r="G13" s="2"/>
      <c r="H13" s="2"/>
      <c r="I13" s="2"/>
      <c r="J13" s="2"/>
      <c r="K13" s="2"/>
      <c r="L13" s="2"/>
      <c r="M13" s="2"/>
      <c r="N13" s="2"/>
      <c r="O13" s="2"/>
      <c r="P13" s="2"/>
      <c r="Q13" s="2"/>
      <c r="R13" s="2"/>
      <c r="S13" s="2"/>
      <c r="T13" s="2"/>
      <c r="U13" s="2"/>
      <c r="V13" s="2"/>
      <c r="W13" s="2"/>
      <c r="X13" s="2"/>
      <c r="Y13" s="2"/>
      <c r="Z13" s="2"/>
    </row>
    <row r="14" spans="1:26" ht="15" customHeight="1">
      <c r="A14" s="1"/>
      <c r="B14" s="2" t="s">
        <v>5</v>
      </c>
      <c r="C14" s="18">
        <v>3000</v>
      </c>
      <c r="D14" s="2"/>
      <c r="E14" s="2" t="s">
        <v>6</v>
      </c>
      <c r="F14" s="5"/>
      <c r="G14" s="2"/>
      <c r="H14" s="2"/>
      <c r="I14" s="2"/>
      <c r="J14" s="2"/>
      <c r="K14" s="2"/>
      <c r="L14" s="2"/>
      <c r="M14" s="2"/>
      <c r="N14" s="2"/>
      <c r="O14" s="2"/>
      <c r="P14" s="2"/>
      <c r="Q14" s="2"/>
      <c r="R14" s="2"/>
      <c r="S14" s="2"/>
      <c r="T14" s="2"/>
      <c r="U14" s="2"/>
      <c r="V14" s="2"/>
      <c r="W14" s="2"/>
      <c r="X14" s="2"/>
      <c r="Y14" s="2"/>
      <c r="Z14" s="2"/>
    </row>
    <row r="15" spans="1:26" ht="15" customHeight="1">
      <c r="A15" s="1"/>
      <c r="B15" s="2" t="s">
        <v>7</v>
      </c>
      <c r="C15" s="18">
        <v>3000</v>
      </c>
      <c r="D15" s="2"/>
      <c r="E15" s="2" t="s">
        <v>6</v>
      </c>
      <c r="F15" s="5"/>
      <c r="G15" s="2"/>
      <c r="H15" s="2"/>
      <c r="I15" s="2"/>
      <c r="J15" s="2"/>
      <c r="K15" s="2"/>
      <c r="L15" s="2"/>
      <c r="M15" s="2"/>
      <c r="N15" s="2"/>
      <c r="O15" s="2"/>
      <c r="P15" s="2"/>
      <c r="Q15" s="2"/>
      <c r="R15" s="2"/>
      <c r="S15" s="2"/>
      <c r="T15" s="2"/>
      <c r="U15" s="2"/>
      <c r="V15" s="2"/>
      <c r="W15" s="2"/>
      <c r="X15" s="2"/>
      <c r="Y15" s="2"/>
      <c r="Z15" s="2"/>
    </row>
    <row r="16" spans="1:26" ht="15" customHeight="1">
      <c r="A16" s="1"/>
      <c r="B16" s="4"/>
      <c r="C16" s="2"/>
      <c r="D16" s="2"/>
      <c r="E16" s="2"/>
      <c r="F16" s="5"/>
      <c r="G16" s="2"/>
      <c r="H16" s="2"/>
      <c r="I16" s="2"/>
      <c r="J16" s="2"/>
      <c r="K16" s="2"/>
      <c r="L16" s="2"/>
      <c r="M16" s="2"/>
      <c r="N16" s="2"/>
      <c r="O16" s="2"/>
      <c r="P16" s="2"/>
      <c r="Q16" s="2"/>
      <c r="R16" s="2"/>
      <c r="S16" s="2"/>
      <c r="T16" s="2"/>
      <c r="U16" s="2"/>
      <c r="V16" s="2"/>
      <c r="W16" s="2"/>
      <c r="X16" s="2"/>
      <c r="Y16" s="2"/>
      <c r="Z16" s="2"/>
    </row>
    <row r="17" spans="1:26" ht="15" customHeight="1">
      <c r="A17" s="1"/>
      <c r="B17" s="2" t="s">
        <v>8</v>
      </c>
      <c r="C17" s="6">
        <v>5</v>
      </c>
      <c r="D17" s="2"/>
      <c r="E17" s="2" t="s">
        <v>9</v>
      </c>
      <c r="F17" s="5" t="s">
        <v>10</v>
      </c>
      <c r="G17" s="2"/>
      <c r="H17" s="2"/>
      <c r="I17" s="2"/>
      <c r="J17" s="2"/>
      <c r="K17" s="2"/>
      <c r="L17" s="2"/>
      <c r="M17" s="2"/>
      <c r="N17" s="2"/>
      <c r="O17" s="2"/>
      <c r="P17" s="2"/>
      <c r="Q17" s="2"/>
      <c r="R17" s="2"/>
      <c r="S17" s="2"/>
      <c r="T17" s="2"/>
      <c r="U17" s="2"/>
      <c r="V17" s="2"/>
      <c r="W17" s="2"/>
      <c r="X17" s="2"/>
      <c r="Y17" s="2"/>
      <c r="Z17" s="2"/>
    </row>
    <row r="18" spans="1:26" ht="15" customHeight="1">
      <c r="A18" s="1"/>
      <c r="B18" s="2" t="s">
        <v>11</v>
      </c>
      <c r="C18" s="7">
        <v>4514</v>
      </c>
      <c r="D18" s="2"/>
      <c r="E18" s="2" t="s">
        <v>12</v>
      </c>
      <c r="F18" s="5"/>
      <c r="G18" s="2"/>
      <c r="H18" s="2"/>
      <c r="I18" s="2"/>
      <c r="J18" s="2"/>
      <c r="K18" s="2"/>
      <c r="L18" s="2"/>
      <c r="M18" s="2"/>
      <c r="N18" s="2"/>
      <c r="O18" s="2"/>
      <c r="P18" s="2"/>
      <c r="Q18" s="2"/>
      <c r="R18" s="2"/>
      <c r="S18" s="2"/>
      <c r="T18" s="2"/>
      <c r="U18" s="2"/>
      <c r="V18" s="2"/>
      <c r="W18" s="2"/>
      <c r="X18" s="2"/>
      <c r="Y18" s="2"/>
      <c r="Z18" s="2"/>
    </row>
    <row r="20" spans="1:26" ht="15" customHeight="1">
      <c r="A20" s="1"/>
      <c r="B20" s="2" t="s">
        <v>13</v>
      </c>
      <c r="C20" s="8">
        <f>(376-107*LN(C17))*C17*(-(0.18*C17+0.483)+(0.0198*C17+0.163)*LN(C14*C15/1000))</f>
        <v>1021.5029054873057</v>
      </c>
      <c r="D20" s="2"/>
      <c r="E20" s="2" t="s">
        <v>6</v>
      </c>
      <c r="F20" s="5" t="s">
        <v>40</v>
      </c>
      <c r="G20" s="2"/>
      <c r="H20" s="2"/>
      <c r="I20" s="2"/>
      <c r="J20" s="2"/>
      <c r="K20" s="2"/>
      <c r="L20" s="2"/>
      <c r="M20" s="2"/>
      <c r="N20" s="2"/>
      <c r="O20" s="2"/>
      <c r="P20" s="2"/>
      <c r="Q20" s="2"/>
      <c r="R20" s="2"/>
      <c r="S20" s="2"/>
      <c r="T20" s="2"/>
      <c r="U20" s="2"/>
      <c r="V20" s="2"/>
      <c r="W20" s="2"/>
      <c r="X20" s="2"/>
      <c r="Y20" s="2"/>
      <c r="Z20" s="2"/>
    </row>
    <row r="21" spans="1:26" ht="15" customHeight="1">
      <c r="A21" s="1"/>
      <c r="B21" s="2" t="s">
        <v>14</v>
      </c>
      <c r="C21" s="8">
        <f>(C20*(C13-C12)/100)</f>
        <v>286.02081353644559</v>
      </c>
      <c r="D21" s="2"/>
      <c r="E21" s="2" t="s">
        <v>15</v>
      </c>
      <c r="F21" s="5"/>
      <c r="G21" s="2"/>
      <c r="H21" s="2"/>
      <c r="I21" s="2"/>
      <c r="J21" s="2"/>
      <c r="K21" s="2"/>
      <c r="L21" s="2"/>
      <c r="M21" s="2"/>
      <c r="N21" s="2"/>
      <c r="O21" s="2"/>
      <c r="P21" s="2"/>
      <c r="Q21" s="2"/>
      <c r="R21" s="2"/>
      <c r="S21" s="2"/>
      <c r="T21" s="2"/>
      <c r="U21" s="2"/>
      <c r="V21" s="2"/>
      <c r="W21" s="2"/>
      <c r="X21" s="2"/>
      <c r="Y21" s="2"/>
      <c r="Z21" s="2"/>
    </row>
    <row r="22" spans="1:26" ht="15" customHeight="1">
      <c r="A22" s="1"/>
      <c r="B22" s="2" t="s">
        <v>16</v>
      </c>
      <c r="C22" s="9">
        <f>(C18/(C20*(C13-C12)/100))</f>
        <v>15.782068249466095</v>
      </c>
      <c r="D22" s="2"/>
      <c r="E22" s="2" t="s">
        <v>17</v>
      </c>
      <c r="F22" s="5"/>
      <c r="G22" s="2"/>
      <c r="H22" s="2"/>
      <c r="I22" s="2"/>
      <c r="J22" s="2"/>
      <c r="K22" s="2"/>
      <c r="L22" s="2"/>
      <c r="M22" s="2"/>
      <c r="N22" s="2"/>
      <c r="O22" s="2"/>
      <c r="P22" s="2"/>
      <c r="Q22" s="2"/>
      <c r="R22" s="2"/>
      <c r="S22" s="2"/>
      <c r="T22" s="2"/>
      <c r="U22" s="2"/>
      <c r="V22" s="2"/>
      <c r="W22" s="2"/>
      <c r="X22" s="2"/>
      <c r="Y22" s="2"/>
      <c r="Z22" s="2"/>
    </row>
    <row r="23" spans="1:26"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 customHeight="1">
      <c r="A24" s="1"/>
      <c r="B24" s="4" t="s">
        <v>18</v>
      </c>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c r="A25" s="1"/>
      <c r="B25" s="4"/>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c r="A26" s="1"/>
      <c r="B26" s="2" t="s">
        <v>19</v>
      </c>
      <c r="C26" s="6">
        <v>679</v>
      </c>
      <c r="D26" s="2"/>
      <c r="E26" s="2" t="s">
        <v>12</v>
      </c>
      <c r="F26" s="5" t="s">
        <v>20</v>
      </c>
      <c r="G26" s="2"/>
      <c r="H26" s="2"/>
      <c r="I26" s="2"/>
      <c r="J26" s="2"/>
      <c r="K26" s="2"/>
      <c r="L26" s="2"/>
      <c r="M26" s="2"/>
      <c r="N26" s="2"/>
      <c r="O26" s="2"/>
      <c r="P26" s="2"/>
      <c r="Q26" s="2"/>
      <c r="R26" s="2"/>
      <c r="S26" s="2"/>
      <c r="T26" s="2"/>
      <c r="U26" s="2"/>
      <c r="V26" s="2"/>
      <c r="W26" s="2"/>
      <c r="X26" s="2"/>
      <c r="Y26" s="2"/>
      <c r="Z26" s="2"/>
    </row>
    <row r="27" spans="1:26" ht="15" customHeight="1">
      <c r="A27" s="1"/>
      <c r="B27" s="2" t="s">
        <v>21</v>
      </c>
      <c r="C27" s="6">
        <v>84</v>
      </c>
      <c r="D27" s="2"/>
      <c r="E27" s="2" t="s">
        <v>15</v>
      </c>
      <c r="F27" s="5" t="s">
        <v>20</v>
      </c>
      <c r="G27" s="2"/>
      <c r="H27" s="2"/>
      <c r="I27" s="2"/>
      <c r="J27" s="2"/>
      <c r="K27" s="2"/>
      <c r="L27" s="2"/>
      <c r="M27" s="2"/>
      <c r="N27" s="2"/>
      <c r="O27" s="2"/>
      <c r="P27" s="2"/>
      <c r="Q27" s="2"/>
      <c r="R27" s="2"/>
      <c r="S27" s="2"/>
      <c r="T27" s="2"/>
      <c r="U27" s="2"/>
      <c r="V27" s="2"/>
      <c r="W27" s="2"/>
      <c r="X27" s="2"/>
      <c r="Y27" s="2"/>
      <c r="Z27" s="2"/>
    </row>
    <row r="28" spans="1:26" ht="15" customHeight="1">
      <c r="A28" s="1"/>
      <c r="B28" s="2" t="s">
        <v>22</v>
      </c>
      <c r="C28" s="6">
        <v>340</v>
      </c>
      <c r="D28" s="2"/>
      <c r="E28" s="2" t="s">
        <v>12</v>
      </c>
      <c r="F28" s="5" t="s">
        <v>23</v>
      </c>
      <c r="G28" s="2"/>
      <c r="H28" s="2"/>
      <c r="I28" s="2"/>
      <c r="J28" s="2"/>
      <c r="K28" s="2"/>
      <c r="L28" s="2"/>
      <c r="M28" s="2"/>
      <c r="N28" s="2"/>
      <c r="O28" s="2"/>
      <c r="P28" s="2"/>
      <c r="Q28" s="2"/>
      <c r="R28" s="2"/>
      <c r="S28" s="2"/>
      <c r="T28" s="2"/>
      <c r="U28" s="2"/>
      <c r="V28" s="2"/>
      <c r="W28" s="2"/>
      <c r="X28" s="2"/>
      <c r="Y28" s="2"/>
      <c r="Z28" s="2"/>
    </row>
    <row r="29" spans="1:26" ht="15" customHeight="1">
      <c r="A29" s="1"/>
      <c r="B29" s="2" t="s">
        <v>24</v>
      </c>
      <c r="C29" s="6">
        <v>90</v>
      </c>
      <c r="D29" s="2"/>
      <c r="E29" s="2" t="s">
        <v>2</v>
      </c>
      <c r="F29" s="5" t="s">
        <v>51</v>
      </c>
      <c r="G29" s="2"/>
      <c r="H29" s="2"/>
      <c r="I29" s="2"/>
      <c r="J29" s="2"/>
      <c r="K29" s="2"/>
      <c r="L29" s="2"/>
      <c r="M29" s="2"/>
      <c r="N29" s="2"/>
      <c r="O29" s="2"/>
      <c r="P29" s="2"/>
      <c r="Q29" s="2"/>
      <c r="R29" s="2"/>
      <c r="S29" s="2"/>
      <c r="T29" s="2"/>
      <c r="U29" s="2"/>
      <c r="V29" s="2"/>
      <c r="W29" s="2"/>
      <c r="X29" s="2"/>
      <c r="Y29" s="2"/>
      <c r="Z29" s="2"/>
    </row>
    <row r="30" spans="1:26" ht="15" customHeight="1">
      <c r="A30" s="1"/>
      <c r="B30" s="2"/>
      <c r="C30" s="2"/>
      <c r="D30" s="2"/>
      <c r="E30" s="2"/>
      <c r="F30" s="5"/>
      <c r="G30" s="2"/>
      <c r="H30" s="2"/>
      <c r="I30" s="2"/>
      <c r="J30" s="2"/>
      <c r="K30" s="2"/>
      <c r="L30" s="2"/>
      <c r="M30" s="2"/>
      <c r="N30" s="2"/>
      <c r="O30" s="2"/>
      <c r="P30" s="2"/>
      <c r="Q30" s="2"/>
      <c r="R30" s="2"/>
      <c r="S30" s="2"/>
      <c r="T30" s="2"/>
      <c r="U30" s="2"/>
      <c r="V30" s="2"/>
      <c r="W30" s="2"/>
      <c r="X30" s="2"/>
      <c r="Y30" s="2"/>
      <c r="Z30" s="2"/>
    </row>
    <row r="31" spans="1:26" ht="15" customHeight="1">
      <c r="A31" s="1"/>
      <c r="B31" s="2" t="s">
        <v>25</v>
      </c>
      <c r="C31" s="10">
        <f>C17*365</f>
        <v>1825</v>
      </c>
      <c r="D31" s="2"/>
      <c r="E31" s="2" t="s">
        <v>6</v>
      </c>
      <c r="F31" s="11" t="s">
        <v>26</v>
      </c>
      <c r="G31" s="2"/>
      <c r="H31" s="2"/>
      <c r="I31" s="2"/>
      <c r="J31" s="2"/>
      <c r="K31" s="2"/>
      <c r="L31" s="2"/>
      <c r="M31" s="2"/>
      <c r="N31" s="2"/>
      <c r="O31" s="2"/>
      <c r="P31" s="2"/>
      <c r="Q31" s="2"/>
      <c r="R31" s="2"/>
      <c r="S31" s="2"/>
      <c r="T31" s="2"/>
      <c r="U31" s="2"/>
      <c r="V31" s="2"/>
      <c r="W31" s="2"/>
      <c r="X31" s="2"/>
      <c r="Y31" s="2"/>
      <c r="Z31" s="2"/>
    </row>
    <row r="32" spans="1:26" ht="15" customHeight="1">
      <c r="A32" s="1"/>
      <c r="B32" s="2" t="s">
        <v>27</v>
      </c>
      <c r="C32" s="8">
        <f>C31*$C$29/1000</f>
        <v>164.25</v>
      </c>
      <c r="D32" s="2"/>
      <c r="E32" s="2" t="s">
        <v>15</v>
      </c>
      <c r="F32" s="5"/>
      <c r="G32" s="2"/>
      <c r="H32" s="2"/>
      <c r="I32" s="2"/>
      <c r="J32" s="2"/>
      <c r="K32" s="2"/>
      <c r="L32" s="2"/>
      <c r="M32" s="2"/>
      <c r="N32" s="2"/>
      <c r="O32" s="2"/>
      <c r="P32" s="2"/>
      <c r="Q32" s="2"/>
      <c r="R32" s="2"/>
      <c r="S32" s="2"/>
      <c r="T32" s="2"/>
      <c r="U32" s="2"/>
      <c r="V32" s="2"/>
      <c r="W32" s="2"/>
      <c r="X32" s="2"/>
      <c r="Y32" s="2"/>
      <c r="Z32" s="2"/>
    </row>
    <row r="33" spans="1:26" ht="15" customHeight="1">
      <c r="A33" s="1"/>
      <c r="B33" s="2" t="s">
        <v>28</v>
      </c>
      <c r="C33" s="8">
        <f>C32+C21-C27</f>
        <v>366.27081353644559</v>
      </c>
      <c r="D33" s="2"/>
      <c r="E33" s="2" t="s">
        <v>15</v>
      </c>
      <c r="F33" s="5"/>
      <c r="G33" s="2"/>
      <c r="H33" s="2"/>
      <c r="I33" s="2"/>
      <c r="J33" s="2"/>
      <c r="K33" s="2"/>
      <c r="L33" s="2"/>
      <c r="M33" s="2"/>
      <c r="N33" s="2"/>
      <c r="O33" s="2"/>
      <c r="P33" s="2"/>
      <c r="Q33" s="2"/>
      <c r="R33" s="2"/>
      <c r="S33" s="2"/>
      <c r="T33" s="2"/>
      <c r="U33" s="2"/>
      <c r="V33" s="2"/>
      <c r="W33" s="2"/>
      <c r="X33" s="2"/>
      <c r="Y33" s="2"/>
      <c r="Z33" s="2"/>
    </row>
    <row r="34" spans="1:26" ht="15" customHeight="1">
      <c r="A34" s="1"/>
      <c r="B34" s="2" t="s">
        <v>29</v>
      </c>
      <c r="C34" s="8">
        <f>(C26-C28+C18)/C33</f>
        <v>13.24975897790749</v>
      </c>
      <c r="D34" s="2"/>
      <c r="E34" s="2" t="s">
        <v>17</v>
      </c>
      <c r="F34" s="5"/>
      <c r="G34" s="2"/>
      <c r="H34" s="2"/>
      <c r="I34" s="2"/>
      <c r="J34" s="2"/>
      <c r="K34" s="2"/>
      <c r="L34" s="2"/>
      <c r="M34" s="2"/>
      <c r="N34" s="2"/>
      <c r="O34" s="2"/>
      <c r="P34" s="2"/>
      <c r="Q34" s="2"/>
      <c r="R34" s="2"/>
      <c r="S34" s="2"/>
      <c r="T34" s="2"/>
      <c r="U34" s="2"/>
      <c r="V34" s="2"/>
      <c r="W34" s="2"/>
      <c r="X34" s="2"/>
      <c r="Y34" s="2"/>
      <c r="Z34" s="2"/>
    </row>
    <row r="35" spans="1:26" ht="15" customHeight="1">
      <c r="A35" s="1"/>
      <c r="B35" s="2"/>
      <c r="C35" s="2"/>
      <c r="D35" s="2"/>
      <c r="E35" s="2"/>
      <c r="F35" s="5"/>
      <c r="G35" s="2"/>
      <c r="H35" s="2"/>
      <c r="I35" s="2"/>
      <c r="J35" s="2"/>
      <c r="K35" s="2"/>
      <c r="L35" s="2"/>
      <c r="M35" s="2"/>
      <c r="N35" s="2"/>
      <c r="O35" s="2"/>
      <c r="P35" s="2"/>
      <c r="Q35" s="2"/>
      <c r="R35" s="2"/>
      <c r="S35" s="2"/>
      <c r="T35" s="2"/>
      <c r="U35" s="2"/>
      <c r="V35" s="2"/>
      <c r="W35" s="2"/>
      <c r="X35" s="2"/>
      <c r="Y35" s="2"/>
      <c r="Z35" s="2"/>
    </row>
    <row r="36" spans="1:2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2"/>
  <sheetViews>
    <sheetView showGridLines="0" workbookViewId="0">
      <selection activeCell="H13" sqref="H13"/>
    </sheetView>
  </sheetViews>
  <sheetFormatPr baseColWidth="10" defaultColWidth="11.1640625" defaultRowHeight="15" customHeight="1"/>
  <cols>
    <col min="1" max="1" width="2.1640625" customWidth="1"/>
    <col min="2" max="2" width="46.6640625" customWidth="1"/>
    <col min="3" max="6" width="8.6640625" customWidth="1"/>
    <col min="7" max="7" width="1" customWidth="1"/>
    <col min="8" max="8" width="18.5" customWidth="1"/>
    <col min="9" max="9" width="8.5" customWidth="1"/>
    <col min="10" max="26" width="8.33203125" customWidth="1"/>
  </cols>
  <sheetData>
    <row r="1" spans="1:26" ht="16">
      <c r="A1" s="1"/>
      <c r="B1" s="2"/>
      <c r="C1" s="2"/>
      <c r="D1" s="2"/>
      <c r="E1" s="2"/>
      <c r="F1" s="2"/>
      <c r="G1" s="2"/>
      <c r="H1" s="2"/>
      <c r="I1" s="2"/>
      <c r="J1" s="2"/>
      <c r="K1" s="2"/>
      <c r="L1" s="2"/>
      <c r="M1" s="2"/>
      <c r="N1" s="2"/>
      <c r="O1" s="2"/>
      <c r="P1" s="2"/>
      <c r="Q1" s="2"/>
      <c r="R1" s="2"/>
      <c r="S1" s="2"/>
      <c r="T1" s="2"/>
      <c r="U1" s="2"/>
      <c r="V1" s="2"/>
      <c r="W1" s="2"/>
      <c r="X1" s="2"/>
      <c r="Y1" s="2"/>
      <c r="Z1" s="2"/>
    </row>
    <row r="2" spans="1:26" ht="16">
      <c r="A2" s="1"/>
      <c r="B2" s="2"/>
      <c r="C2" s="2"/>
      <c r="D2" s="2"/>
      <c r="E2" s="2"/>
      <c r="F2" s="2"/>
      <c r="G2" s="2"/>
      <c r="H2" s="2"/>
      <c r="I2" s="2"/>
      <c r="J2" s="2"/>
      <c r="K2" s="2"/>
      <c r="L2" s="2"/>
      <c r="M2" s="2"/>
      <c r="N2" s="2"/>
      <c r="O2" s="2"/>
      <c r="P2" s="2"/>
      <c r="Q2" s="2"/>
      <c r="R2" s="2"/>
      <c r="S2" s="2"/>
      <c r="T2" s="2"/>
      <c r="U2" s="2"/>
      <c r="V2" s="2"/>
      <c r="W2" s="2"/>
      <c r="X2" s="2"/>
      <c r="Y2" s="2"/>
      <c r="Z2" s="2"/>
    </row>
    <row r="3" spans="1:26" ht="16">
      <c r="A3" s="1"/>
      <c r="B3" s="2"/>
      <c r="C3" s="2"/>
      <c r="D3" s="2"/>
      <c r="E3" s="2"/>
      <c r="F3" s="2"/>
      <c r="G3" s="2"/>
      <c r="H3" s="2"/>
      <c r="I3" s="2"/>
      <c r="J3" s="2"/>
      <c r="K3" s="2"/>
      <c r="L3" s="2"/>
      <c r="M3" s="2"/>
      <c r="N3" s="2"/>
      <c r="O3" s="2"/>
      <c r="P3" s="2"/>
      <c r="Q3" s="2"/>
      <c r="R3" s="2"/>
      <c r="S3" s="2"/>
      <c r="T3" s="2"/>
      <c r="U3" s="2"/>
      <c r="V3" s="2"/>
      <c r="W3" s="2"/>
      <c r="X3" s="2"/>
      <c r="Y3" s="2"/>
      <c r="Z3" s="2"/>
    </row>
    <row r="4" spans="1:26" ht="16">
      <c r="A4" s="1"/>
      <c r="B4" s="2"/>
      <c r="C4" s="2"/>
      <c r="D4" s="2"/>
      <c r="E4" s="2"/>
      <c r="F4" s="2"/>
      <c r="G4" s="2"/>
      <c r="H4" s="2"/>
      <c r="I4" s="2"/>
      <c r="J4" s="2"/>
      <c r="K4" s="2"/>
      <c r="L4" s="2"/>
      <c r="M4" s="2"/>
      <c r="N4" s="2"/>
      <c r="O4" s="2"/>
      <c r="P4" s="2"/>
      <c r="Q4" s="2"/>
      <c r="R4" s="2"/>
      <c r="S4" s="2"/>
      <c r="T4" s="2"/>
      <c r="U4" s="2"/>
      <c r="V4" s="2"/>
      <c r="W4" s="2"/>
      <c r="X4" s="2"/>
      <c r="Y4" s="2"/>
      <c r="Z4" s="2"/>
    </row>
    <row r="5" spans="1:26" ht="16">
      <c r="A5" s="1"/>
      <c r="B5" s="2"/>
      <c r="C5" s="2"/>
      <c r="D5" s="2"/>
      <c r="E5" s="2"/>
      <c r="F5" s="2"/>
      <c r="G5" s="2"/>
      <c r="H5" s="2"/>
      <c r="I5" s="2"/>
      <c r="J5" s="2"/>
      <c r="K5" s="2"/>
      <c r="L5" s="2"/>
      <c r="M5" s="2"/>
      <c r="N5" s="2"/>
      <c r="O5" s="2"/>
      <c r="P5" s="2"/>
      <c r="Q5" s="2"/>
      <c r="R5" s="2"/>
      <c r="S5" s="2"/>
      <c r="T5" s="2"/>
      <c r="U5" s="2"/>
      <c r="V5" s="2"/>
      <c r="W5" s="2"/>
      <c r="X5" s="2"/>
      <c r="Y5" s="2"/>
      <c r="Z5" s="2"/>
    </row>
    <row r="6" spans="1:26" ht="16">
      <c r="A6" s="1"/>
      <c r="B6" s="2"/>
      <c r="C6" s="2"/>
      <c r="D6" s="2"/>
      <c r="E6" s="2"/>
      <c r="F6" s="2"/>
      <c r="G6" s="2"/>
      <c r="H6" s="2"/>
      <c r="I6" s="2"/>
      <c r="J6" s="2"/>
      <c r="K6" s="2"/>
      <c r="L6" s="2"/>
      <c r="M6" s="2"/>
      <c r="N6" s="2"/>
      <c r="O6" s="2"/>
      <c r="P6" s="2"/>
      <c r="Q6" s="2"/>
      <c r="R6" s="2"/>
      <c r="S6" s="2"/>
      <c r="T6" s="2"/>
      <c r="U6" s="2"/>
      <c r="V6" s="2"/>
      <c r="W6" s="2"/>
      <c r="X6" s="2"/>
      <c r="Y6" s="2"/>
      <c r="Z6" s="2"/>
    </row>
    <row r="7" spans="1:26" ht="16">
      <c r="A7" s="1"/>
      <c r="B7" s="2"/>
      <c r="C7" s="2"/>
      <c r="D7" s="2"/>
      <c r="E7" s="2"/>
      <c r="F7" s="2"/>
      <c r="G7" s="2"/>
      <c r="H7" s="2"/>
      <c r="I7" s="2"/>
      <c r="J7" s="2"/>
      <c r="K7" s="2"/>
      <c r="L7" s="2"/>
      <c r="M7" s="2"/>
      <c r="N7" s="2"/>
      <c r="O7" s="2"/>
      <c r="P7" s="2"/>
      <c r="Q7" s="2"/>
      <c r="R7" s="2"/>
      <c r="S7" s="2"/>
      <c r="T7" s="2"/>
      <c r="U7" s="2"/>
      <c r="V7" s="2"/>
      <c r="W7" s="2"/>
      <c r="X7" s="2"/>
      <c r="Y7" s="2"/>
      <c r="Z7" s="2"/>
    </row>
    <row r="8" spans="1:26" ht="16">
      <c r="A8" s="1"/>
      <c r="B8" s="2"/>
      <c r="C8" s="2"/>
      <c r="D8" s="2"/>
      <c r="E8" s="2"/>
      <c r="F8" s="2"/>
      <c r="G8" s="2"/>
      <c r="H8" s="2"/>
      <c r="I8" s="2"/>
      <c r="J8" s="2"/>
      <c r="K8" s="2"/>
      <c r="L8" s="2"/>
      <c r="M8" s="2"/>
      <c r="N8" s="2"/>
      <c r="O8" s="2"/>
      <c r="P8" s="2"/>
      <c r="Q8" s="2"/>
      <c r="R8" s="2"/>
      <c r="S8" s="2"/>
      <c r="T8" s="2"/>
      <c r="U8" s="2"/>
      <c r="V8" s="2"/>
      <c r="W8" s="2"/>
      <c r="X8" s="2"/>
      <c r="Y8" s="2"/>
      <c r="Z8" s="2"/>
    </row>
    <row r="9" spans="1:26" ht="15" customHeight="1">
      <c r="A9" s="1"/>
      <c r="B9" s="2"/>
      <c r="C9" s="3"/>
      <c r="D9" s="3"/>
      <c r="E9" s="3"/>
      <c r="F9" s="3"/>
      <c r="G9" s="3"/>
      <c r="H9" s="2"/>
      <c r="I9" s="2"/>
      <c r="J9" s="2"/>
      <c r="K9" s="2"/>
      <c r="L9" s="2"/>
      <c r="M9" s="2"/>
      <c r="N9" s="2"/>
      <c r="O9" s="2"/>
      <c r="P9" s="2"/>
      <c r="Q9" s="2"/>
      <c r="R9" s="2"/>
      <c r="S9" s="2"/>
      <c r="T9" s="2"/>
      <c r="U9" s="2"/>
      <c r="V9" s="2"/>
      <c r="W9" s="2"/>
      <c r="X9" s="2"/>
      <c r="Y9" s="2"/>
      <c r="Z9" s="2"/>
    </row>
    <row r="10" spans="1:26" ht="15" customHeight="1">
      <c r="A10" s="1"/>
      <c r="B10" s="4" t="s">
        <v>0</v>
      </c>
      <c r="C10" s="2"/>
      <c r="D10" s="2"/>
      <c r="E10" s="2"/>
      <c r="F10" s="2"/>
      <c r="G10" s="2"/>
      <c r="H10" s="2"/>
      <c r="I10" s="5"/>
      <c r="J10" s="2"/>
      <c r="K10" s="2"/>
      <c r="L10" s="2"/>
      <c r="M10" s="2"/>
      <c r="N10" s="2"/>
      <c r="O10" s="2"/>
      <c r="P10" s="2"/>
      <c r="Q10" s="2"/>
      <c r="R10" s="2"/>
      <c r="S10" s="2"/>
      <c r="T10" s="2"/>
      <c r="U10" s="2"/>
      <c r="V10" s="2"/>
      <c r="W10" s="2"/>
      <c r="X10" s="2"/>
      <c r="Y10" s="2"/>
      <c r="Z10" s="2"/>
    </row>
    <row r="11" spans="1:26" ht="15" customHeight="1">
      <c r="A11" s="1"/>
      <c r="B11" s="4"/>
      <c r="C11" s="2"/>
      <c r="D11" s="2"/>
      <c r="E11" s="2"/>
      <c r="F11" s="2"/>
      <c r="G11" s="2"/>
      <c r="H11" s="2"/>
      <c r="I11" s="5"/>
      <c r="J11" s="2"/>
      <c r="K11" s="2"/>
      <c r="L11" s="2"/>
      <c r="M11" s="2"/>
      <c r="N11" s="2"/>
      <c r="O11" s="2"/>
      <c r="P11" s="2"/>
      <c r="Q11" s="2"/>
      <c r="R11" s="2"/>
      <c r="S11" s="2"/>
      <c r="T11" s="2"/>
      <c r="U11" s="2"/>
      <c r="V11" s="2"/>
      <c r="W11" s="2"/>
      <c r="X11" s="2"/>
      <c r="Y11" s="2"/>
      <c r="Z11" s="2"/>
    </row>
    <row r="12" spans="1:26" ht="15" customHeight="1">
      <c r="A12" s="1"/>
      <c r="B12" s="2" t="s">
        <v>1</v>
      </c>
      <c r="C12" s="6">
        <v>2</v>
      </c>
      <c r="D12" s="2"/>
      <c r="E12" s="2"/>
      <c r="F12" s="2"/>
      <c r="G12" s="2"/>
      <c r="H12" s="2" t="s">
        <v>39</v>
      </c>
      <c r="I12" s="5" t="s">
        <v>3</v>
      </c>
      <c r="J12" s="2"/>
      <c r="K12" s="2"/>
      <c r="L12" s="2"/>
      <c r="M12" s="2"/>
      <c r="N12" s="2"/>
      <c r="O12" s="2"/>
      <c r="P12" s="2"/>
      <c r="Q12" s="2"/>
      <c r="R12" s="2"/>
      <c r="S12" s="2"/>
      <c r="T12" s="2"/>
      <c r="U12" s="2"/>
      <c r="V12" s="2"/>
      <c r="W12" s="2"/>
      <c r="X12" s="2"/>
      <c r="Y12" s="2"/>
      <c r="Z12" s="2"/>
    </row>
    <row r="13" spans="1:26" ht="15" customHeight="1">
      <c r="A13" s="1"/>
      <c r="B13" s="2" t="s">
        <v>30</v>
      </c>
      <c r="C13" s="6">
        <v>30</v>
      </c>
      <c r="D13" s="2"/>
      <c r="E13" s="2"/>
      <c r="F13" s="2"/>
      <c r="G13" s="2"/>
      <c r="H13" s="2" t="s">
        <v>39</v>
      </c>
      <c r="I13" s="5" t="s">
        <v>3</v>
      </c>
      <c r="J13" s="2"/>
      <c r="K13" s="2"/>
      <c r="L13" s="2"/>
      <c r="M13" s="2"/>
      <c r="N13" s="2"/>
      <c r="O13" s="2"/>
      <c r="P13" s="2"/>
      <c r="Q13" s="2"/>
      <c r="R13" s="2"/>
      <c r="S13" s="2"/>
      <c r="T13" s="2"/>
      <c r="U13" s="2"/>
      <c r="V13" s="2"/>
      <c r="W13" s="2"/>
      <c r="X13" s="2"/>
      <c r="Y13" s="2"/>
      <c r="Z13" s="2"/>
    </row>
    <row r="14" spans="1:26" ht="15" customHeight="1">
      <c r="A14" s="1"/>
      <c r="B14" s="2" t="s">
        <v>5</v>
      </c>
      <c r="C14" s="6">
        <v>3000</v>
      </c>
      <c r="D14" s="2"/>
      <c r="E14" s="2"/>
      <c r="F14" s="2"/>
      <c r="G14" s="2"/>
      <c r="H14" s="2" t="s">
        <v>6</v>
      </c>
      <c r="I14" s="5"/>
      <c r="J14" s="2"/>
      <c r="K14" s="2"/>
      <c r="L14" s="2"/>
      <c r="M14" s="2"/>
      <c r="N14" s="2"/>
      <c r="O14" s="2"/>
      <c r="P14" s="2"/>
      <c r="Q14" s="2"/>
      <c r="R14" s="2"/>
      <c r="S14" s="2"/>
      <c r="T14" s="2"/>
      <c r="U14" s="2"/>
      <c r="V14" s="2"/>
      <c r="W14" s="2"/>
      <c r="X14" s="2"/>
      <c r="Y14" s="2"/>
      <c r="Z14" s="2"/>
    </row>
    <row r="15" spans="1:26" ht="15" customHeight="1">
      <c r="A15" s="1"/>
      <c r="B15" s="2" t="s">
        <v>7</v>
      </c>
      <c r="C15" s="6">
        <v>3000</v>
      </c>
      <c r="D15" s="2"/>
      <c r="E15" s="2"/>
      <c r="F15" s="2"/>
      <c r="G15" s="2"/>
      <c r="H15" s="2" t="s">
        <v>6</v>
      </c>
      <c r="I15" s="5"/>
      <c r="J15" s="2"/>
      <c r="K15" s="2"/>
      <c r="L15" s="2"/>
      <c r="M15" s="2"/>
      <c r="N15" s="2"/>
      <c r="O15" s="2"/>
      <c r="P15" s="2"/>
      <c r="Q15" s="2"/>
      <c r="R15" s="2"/>
      <c r="S15" s="2"/>
      <c r="T15" s="2"/>
      <c r="U15" s="2"/>
      <c r="V15" s="2"/>
      <c r="W15" s="2"/>
      <c r="X15" s="2"/>
      <c r="Y15" s="2"/>
      <c r="Z15" s="2"/>
    </row>
    <row r="16" spans="1:26" ht="15" customHeight="1">
      <c r="A16" s="1"/>
      <c r="B16" s="4"/>
      <c r="C16" s="2"/>
      <c r="D16" s="2"/>
      <c r="E16" s="2"/>
      <c r="F16" s="2"/>
      <c r="G16" s="2"/>
      <c r="H16" s="2"/>
      <c r="I16" s="5"/>
      <c r="J16" s="2"/>
      <c r="K16" s="2"/>
      <c r="L16" s="2"/>
      <c r="M16" s="2"/>
      <c r="N16" s="2"/>
      <c r="O16" s="2"/>
      <c r="P16" s="2"/>
      <c r="Q16" s="2"/>
      <c r="R16" s="2"/>
      <c r="S16" s="2"/>
      <c r="T16" s="2"/>
      <c r="U16" s="2"/>
      <c r="V16" s="2"/>
      <c r="W16" s="2"/>
      <c r="X16" s="2"/>
      <c r="Y16" s="2"/>
      <c r="Z16" s="2"/>
    </row>
    <row r="17" spans="1:26" ht="15" customHeight="1">
      <c r="A17" s="1"/>
      <c r="B17" s="2" t="s">
        <v>8</v>
      </c>
      <c r="C17" s="2">
        <v>3</v>
      </c>
      <c r="D17" s="2">
        <v>5</v>
      </c>
      <c r="E17" s="2">
        <v>10</v>
      </c>
      <c r="F17" s="2">
        <v>15</v>
      </c>
      <c r="G17" s="2"/>
      <c r="H17" s="2" t="s">
        <v>9</v>
      </c>
      <c r="I17" s="5" t="s">
        <v>31</v>
      </c>
      <c r="J17" s="2"/>
      <c r="K17" s="2"/>
      <c r="L17" s="2"/>
      <c r="M17" s="2"/>
      <c r="N17" s="2"/>
      <c r="O17" s="2"/>
      <c r="P17" s="2"/>
      <c r="Q17" s="2"/>
      <c r="R17" s="2"/>
      <c r="S17" s="2"/>
      <c r="T17" s="2"/>
      <c r="U17" s="2"/>
      <c r="V17" s="2"/>
      <c r="W17" s="2"/>
      <c r="X17" s="2"/>
      <c r="Y17" s="2"/>
      <c r="Z17" s="2"/>
    </row>
    <row r="18" spans="1:26" ht="15" customHeight="1">
      <c r="A18" s="1"/>
      <c r="B18" s="2" t="s">
        <v>11</v>
      </c>
      <c r="C18" s="7">
        <v>3900</v>
      </c>
      <c r="D18" s="7">
        <v>4505</v>
      </c>
      <c r="E18" s="7">
        <v>7420</v>
      </c>
      <c r="F18" s="7">
        <v>9540</v>
      </c>
      <c r="G18" s="2"/>
      <c r="H18" s="2" t="s">
        <v>12</v>
      </c>
      <c r="I18" s="5"/>
      <c r="J18" s="2"/>
      <c r="K18" s="2"/>
      <c r="L18" s="2"/>
      <c r="M18" s="2"/>
      <c r="N18" s="2"/>
      <c r="O18" s="2"/>
      <c r="P18" s="2"/>
      <c r="Q18" s="2"/>
      <c r="R18" s="2"/>
      <c r="S18" s="2"/>
      <c r="T18" s="2"/>
      <c r="U18" s="2"/>
      <c r="V18" s="2"/>
      <c r="W18" s="2"/>
      <c r="X18" s="2"/>
      <c r="Y18" s="2"/>
      <c r="Z18" s="2"/>
    </row>
    <row r="19" spans="1:26" ht="15" customHeight="1">
      <c r="A19" s="1"/>
      <c r="B19" s="12"/>
      <c r="C19" s="13"/>
      <c r="D19" s="13"/>
      <c r="E19" s="13"/>
      <c r="F19" s="13"/>
      <c r="G19" s="2"/>
      <c r="H19" s="12"/>
      <c r="I19" s="5"/>
      <c r="J19" s="2"/>
      <c r="K19" s="2"/>
      <c r="L19" s="2"/>
      <c r="M19" s="2"/>
      <c r="N19" s="2"/>
      <c r="O19" s="2"/>
      <c r="P19" s="2"/>
      <c r="Q19" s="2"/>
      <c r="R19" s="2"/>
      <c r="S19" s="2"/>
      <c r="T19" s="2"/>
      <c r="U19" s="2"/>
      <c r="V19" s="2"/>
      <c r="W19" s="2"/>
      <c r="X19" s="2"/>
      <c r="Y19" s="2"/>
      <c r="Z19" s="2"/>
    </row>
    <row r="20" spans="1:26" ht="15" customHeight="1">
      <c r="A20" s="1"/>
      <c r="B20" s="2" t="s">
        <v>13</v>
      </c>
      <c r="C20" s="8">
        <f>(376-107*LN(C17))*C17*(-(0.18*C17+0.483)+(0.0198*C17+0.163)*LN($C$14*$C$15/100))</f>
        <v>1173.9059287072737</v>
      </c>
      <c r="D20" s="8">
        <f>(-281+53.2*LN(C14*C15/1000))*D17</f>
        <v>1016.9246417806829</v>
      </c>
      <c r="E20" s="8">
        <f>(-287+45.3*LN(C14*C15/1000))*E17</f>
        <v>1254.5558749122154</v>
      </c>
      <c r="F20" s="8">
        <f>(-273+39.4*LN(C14*C15/1000))*F17</f>
        <v>1286.0430950841487</v>
      </c>
      <c r="G20" s="2"/>
      <c r="H20" s="2" t="s">
        <v>6</v>
      </c>
      <c r="I20" s="5" t="s">
        <v>40</v>
      </c>
      <c r="J20" s="2"/>
      <c r="K20" s="2"/>
      <c r="L20" s="2"/>
      <c r="M20" s="2"/>
      <c r="N20" s="2"/>
      <c r="O20" s="2"/>
      <c r="P20" s="2"/>
      <c r="Q20" s="2"/>
      <c r="R20" s="2"/>
      <c r="S20" s="2"/>
      <c r="T20" s="2"/>
      <c r="U20" s="2"/>
      <c r="V20" s="2"/>
      <c r="W20" s="2"/>
      <c r="X20" s="2"/>
      <c r="Y20" s="2"/>
      <c r="Z20" s="2"/>
    </row>
    <row r="21" spans="1:26" ht="15" customHeight="1">
      <c r="A21" s="1"/>
      <c r="B21" s="2" t="s">
        <v>14</v>
      </c>
      <c r="C21" s="8">
        <f>(C20*($C$13-$C$12)/100)</f>
        <v>328.69366003803663</v>
      </c>
      <c r="D21" s="8">
        <f t="shared" ref="D21:F21" si="0">(D20*($C$13-$C$12)/100)</f>
        <v>284.73889969859124</v>
      </c>
      <c r="E21" s="8">
        <f t="shared" si="0"/>
        <v>351.27564497542028</v>
      </c>
      <c r="F21" s="8">
        <f t="shared" si="0"/>
        <v>360.09206662356161</v>
      </c>
      <c r="G21" s="2"/>
      <c r="H21" s="2" t="s">
        <v>15</v>
      </c>
      <c r="I21" s="5"/>
      <c r="J21" s="2"/>
      <c r="K21" s="2"/>
      <c r="L21" s="2"/>
      <c r="M21" s="2"/>
      <c r="N21" s="2"/>
      <c r="O21" s="2"/>
      <c r="P21" s="2"/>
      <c r="Q21" s="2"/>
      <c r="R21" s="2"/>
      <c r="S21" s="2"/>
      <c r="T21" s="2"/>
      <c r="U21" s="2"/>
      <c r="V21" s="2"/>
      <c r="W21" s="2"/>
      <c r="X21" s="2"/>
      <c r="Y21" s="2"/>
      <c r="Z21" s="2"/>
    </row>
    <row r="22" spans="1:26" ht="15" customHeight="1">
      <c r="A22" s="1"/>
      <c r="B22" s="2" t="s">
        <v>16</v>
      </c>
      <c r="C22" s="9">
        <f>C18/(C20*($C$13-$C$12)/100)</f>
        <v>11.865151276567639</v>
      </c>
      <c r="D22" s="9">
        <f t="shared" ref="D22:F22" si="1">D18/(D20*($C$13-$C$12)/100)</f>
        <v>15.821512286409558</v>
      </c>
      <c r="E22" s="9">
        <f t="shared" si="1"/>
        <v>21.1230129561621</v>
      </c>
      <c r="F22" s="9">
        <f t="shared" si="1"/>
        <v>26.493224606286777</v>
      </c>
      <c r="G22" s="2"/>
      <c r="H22" s="2" t="s">
        <v>17</v>
      </c>
      <c r="I22" s="5"/>
      <c r="J22" s="2"/>
      <c r="K22" s="2"/>
      <c r="L22" s="2"/>
      <c r="M22" s="2"/>
      <c r="N22" s="2"/>
      <c r="O22" s="2"/>
      <c r="P22" s="2"/>
      <c r="Q22" s="2"/>
      <c r="R22" s="2"/>
      <c r="S22" s="2"/>
      <c r="T22" s="2"/>
      <c r="U22" s="2"/>
      <c r="V22" s="2"/>
      <c r="W22" s="2"/>
      <c r="X22" s="2"/>
      <c r="Y22" s="2"/>
      <c r="Z22" s="2"/>
    </row>
    <row r="23" spans="1:26"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c r="A35" s="1"/>
      <c r="B35" s="4" t="s">
        <v>18</v>
      </c>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c r="A36" s="1"/>
      <c r="B36" s="4"/>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c r="A37" s="1"/>
      <c r="B37" s="2" t="s">
        <v>19</v>
      </c>
      <c r="C37" s="6">
        <v>679</v>
      </c>
      <c r="D37" s="2"/>
      <c r="E37" s="2"/>
      <c r="F37" s="2"/>
      <c r="G37" s="2"/>
      <c r="H37" s="2" t="s">
        <v>12</v>
      </c>
      <c r="I37" s="5" t="s">
        <v>20</v>
      </c>
      <c r="J37" s="2"/>
      <c r="K37" s="2"/>
      <c r="L37" s="2"/>
      <c r="M37" s="2"/>
      <c r="N37" s="2"/>
      <c r="O37" s="2"/>
      <c r="P37" s="2"/>
      <c r="Q37" s="2"/>
      <c r="R37" s="2"/>
      <c r="S37" s="2"/>
      <c r="T37" s="2"/>
      <c r="U37" s="2"/>
      <c r="V37" s="2"/>
      <c r="W37" s="2"/>
      <c r="X37" s="2"/>
      <c r="Y37" s="2"/>
      <c r="Z37" s="2"/>
    </row>
    <row r="38" spans="1:26" ht="15" customHeight="1">
      <c r="A38" s="1"/>
      <c r="B38" s="2" t="s">
        <v>21</v>
      </c>
      <c r="C38" s="6">
        <v>84</v>
      </c>
      <c r="D38" s="2"/>
      <c r="E38" s="2"/>
      <c r="F38" s="2"/>
      <c r="G38" s="2"/>
      <c r="H38" s="2" t="s">
        <v>15</v>
      </c>
      <c r="I38" s="5" t="s">
        <v>20</v>
      </c>
      <c r="J38" s="2"/>
      <c r="K38" s="2"/>
      <c r="L38" s="2"/>
      <c r="M38" s="2"/>
      <c r="N38" s="2"/>
      <c r="O38" s="2"/>
      <c r="P38" s="2"/>
      <c r="Q38" s="2"/>
      <c r="R38" s="2"/>
      <c r="S38" s="2"/>
      <c r="T38" s="2"/>
      <c r="U38" s="2"/>
      <c r="V38" s="2"/>
      <c r="W38" s="2"/>
      <c r="X38" s="2"/>
      <c r="Y38" s="2"/>
      <c r="Z38" s="2"/>
    </row>
    <row r="39" spans="1:26" ht="15" customHeight="1">
      <c r="A39" s="1"/>
      <c r="B39" s="2" t="s">
        <v>22</v>
      </c>
      <c r="C39" s="6">
        <v>340</v>
      </c>
      <c r="D39" s="2"/>
      <c r="E39" s="2"/>
      <c r="F39" s="2"/>
      <c r="G39" s="2"/>
      <c r="H39" s="2" t="s">
        <v>12</v>
      </c>
      <c r="I39" s="5" t="s">
        <v>23</v>
      </c>
      <c r="J39" s="2"/>
      <c r="K39" s="2"/>
      <c r="L39" s="2"/>
      <c r="M39" s="2"/>
      <c r="N39" s="2"/>
      <c r="O39" s="2"/>
      <c r="P39" s="2"/>
      <c r="Q39" s="2"/>
      <c r="R39" s="2"/>
      <c r="S39" s="2"/>
      <c r="T39" s="2"/>
      <c r="U39" s="2"/>
      <c r="V39" s="2"/>
      <c r="W39" s="2"/>
      <c r="X39" s="2"/>
      <c r="Y39" s="2"/>
      <c r="Z39" s="2"/>
    </row>
    <row r="40" spans="1:26" ht="15" customHeight="1">
      <c r="A40" s="1"/>
      <c r="B40" s="2" t="s">
        <v>24</v>
      </c>
      <c r="C40" s="6">
        <v>90</v>
      </c>
      <c r="D40" s="6">
        <v>75</v>
      </c>
      <c r="E40" s="6">
        <v>60</v>
      </c>
      <c r="F40" s="6">
        <v>45</v>
      </c>
      <c r="G40" s="2"/>
      <c r="H40" s="2" t="s">
        <v>2</v>
      </c>
      <c r="I40" s="5" t="s">
        <v>50</v>
      </c>
      <c r="J40" s="2"/>
      <c r="K40" s="2"/>
      <c r="L40" s="2"/>
      <c r="M40" s="2"/>
      <c r="N40" s="2"/>
      <c r="O40" s="2"/>
      <c r="P40" s="2"/>
      <c r="Q40" s="2"/>
      <c r="R40" s="2"/>
      <c r="S40" s="2"/>
      <c r="T40" s="2"/>
      <c r="U40" s="2"/>
      <c r="V40" s="2"/>
      <c r="W40" s="2"/>
      <c r="X40" s="2"/>
      <c r="Y40" s="2"/>
      <c r="Z40" s="2"/>
    </row>
    <row r="41" spans="1:26" ht="15" customHeight="1">
      <c r="A41" s="1"/>
      <c r="B41" s="2"/>
      <c r="C41" s="2"/>
      <c r="D41" s="2"/>
      <c r="E41" s="2"/>
      <c r="F41" s="2"/>
      <c r="G41" s="2"/>
      <c r="H41" s="2"/>
      <c r="I41" s="5"/>
      <c r="J41" s="2"/>
      <c r="K41" s="2"/>
      <c r="L41" s="2"/>
      <c r="M41" s="2"/>
      <c r="N41" s="2"/>
      <c r="O41" s="2"/>
      <c r="P41" s="2"/>
      <c r="Q41" s="2"/>
      <c r="R41" s="2"/>
      <c r="S41" s="2"/>
      <c r="T41" s="2"/>
      <c r="U41" s="2"/>
      <c r="V41" s="2"/>
      <c r="W41" s="2"/>
      <c r="X41" s="2"/>
      <c r="Y41" s="2"/>
      <c r="Z41" s="2"/>
    </row>
    <row r="42" spans="1:26" ht="15" customHeight="1">
      <c r="A42" s="1"/>
      <c r="B42" s="2" t="s">
        <v>25</v>
      </c>
      <c r="C42" s="10">
        <f t="shared" ref="C42:F42" si="2">C17*365</f>
        <v>1095</v>
      </c>
      <c r="D42" s="10">
        <f t="shared" si="2"/>
        <v>1825</v>
      </c>
      <c r="E42" s="10">
        <f t="shared" si="2"/>
        <v>3650</v>
      </c>
      <c r="F42" s="10">
        <f t="shared" si="2"/>
        <v>5475</v>
      </c>
      <c r="G42" s="2"/>
      <c r="H42" s="2" t="s">
        <v>6</v>
      </c>
      <c r="I42" s="5" t="s">
        <v>26</v>
      </c>
      <c r="J42" s="2"/>
      <c r="K42" s="2"/>
      <c r="L42" s="2"/>
      <c r="M42" s="2"/>
      <c r="N42" s="2"/>
      <c r="O42" s="2"/>
      <c r="P42" s="2"/>
      <c r="Q42" s="2"/>
      <c r="R42" s="2"/>
      <c r="S42" s="2"/>
      <c r="T42" s="2"/>
      <c r="U42" s="2"/>
      <c r="V42" s="2"/>
      <c r="W42" s="2"/>
      <c r="X42" s="2"/>
      <c r="Y42" s="2"/>
      <c r="Z42" s="2"/>
    </row>
    <row r="43" spans="1:26" ht="15" customHeight="1">
      <c r="A43" s="1"/>
      <c r="B43" s="2" t="s">
        <v>27</v>
      </c>
      <c r="C43" s="8">
        <f t="shared" ref="C43:F43" si="3">C42*C$40/1000</f>
        <v>98.55</v>
      </c>
      <c r="D43" s="8">
        <f t="shared" si="3"/>
        <v>136.875</v>
      </c>
      <c r="E43" s="8">
        <f t="shared" si="3"/>
        <v>219</v>
      </c>
      <c r="F43" s="8">
        <f t="shared" si="3"/>
        <v>246.375</v>
      </c>
      <c r="G43" s="2"/>
      <c r="H43" s="2" t="s">
        <v>15</v>
      </c>
      <c r="I43" s="5"/>
      <c r="J43" s="2"/>
      <c r="K43" s="2"/>
      <c r="L43" s="2"/>
      <c r="M43" s="2"/>
      <c r="N43" s="2"/>
      <c r="O43" s="2"/>
      <c r="P43" s="2"/>
      <c r="Q43" s="2"/>
      <c r="R43" s="2"/>
      <c r="S43" s="2"/>
      <c r="T43" s="2"/>
      <c r="U43" s="2"/>
      <c r="V43" s="2"/>
      <c r="W43" s="2"/>
      <c r="X43" s="2"/>
      <c r="Y43" s="2"/>
      <c r="Z43" s="2"/>
    </row>
    <row r="44" spans="1:26" ht="15" customHeight="1">
      <c r="A44" s="1"/>
      <c r="B44" s="2" t="s">
        <v>28</v>
      </c>
      <c r="C44" s="8">
        <f t="shared" ref="C44:F44" si="4">C43+C21-$C$38</f>
        <v>343.24366003803664</v>
      </c>
      <c r="D44" s="8">
        <f t="shared" si="4"/>
        <v>337.61389969859124</v>
      </c>
      <c r="E44" s="8">
        <f t="shared" si="4"/>
        <v>486.27564497542028</v>
      </c>
      <c r="F44" s="8">
        <f t="shared" si="4"/>
        <v>522.46706662356155</v>
      </c>
      <c r="G44" s="2"/>
      <c r="H44" s="2" t="s">
        <v>15</v>
      </c>
      <c r="I44" s="5"/>
      <c r="J44" s="2"/>
      <c r="K44" s="2"/>
      <c r="L44" s="2"/>
      <c r="M44" s="2"/>
      <c r="N44" s="2"/>
      <c r="O44" s="2"/>
      <c r="P44" s="2"/>
      <c r="Q44" s="2"/>
      <c r="R44" s="2"/>
      <c r="S44" s="2"/>
      <c r="T44" s="2"/>
      <c r="U44" s="2"/>
      <c r="V44" s="2"/>
      <c r="W44" s="2"/>
      <c r="X44" s="2"/>
      <c r="Y44" s="2"/>
      <c r="Z44" s="2"/>
    </row>
    <row r="45" spans="1:26" ht="15" customHeight="1">
      <c r="A45" s="1"/>
      <c r="B45" s="2" t="s">
        <v>29</v>
      </c>
      <c r="C45" s="9">
        <f t="shared" ref="C45:F45" si="5">($C$37-$C$39+C18)/C44</f>
        <v>12.349827523486535</v>
      </c>
      <c r="D45" s="9">
        <f t="shared" si="5"/>
        <v>14.347750505309579</v>
      </c>
      <c r="E45" s="9">
        <f t="shared" si="5"/>
        <v>15.955970816494816</v>
      </c>
      <c r="F45" s="9">
        <f t="shared" si="5"/>
        <v>18.908368835270217</v>
      </c>
      <c r="G45" s="2"/>
      <c r="H45" s="2" t="s">
        <v>17</v>
      </c>
      <c r="I45" s="5"/>
      <c r="J45" s="2"/>
      <c r="K45" s="2"/>
      <c r="L45" s="2"/>
      <c r="M45" s="2"/>
      <c r="N45" s="2"/>
      <c r="O45" s="2"/>
      <c r="P45" s="2"/>
      <c r="Q45" s="2"/>
      <c r="R45" s="2"/>
      <c r="S45" s="2"/>
      <c r="T45" s="2"/>
      <c r="U45" s="2"/>
      <c r="V45" s="2"/>
      <c r="W45" s="2"/>
      <c r="X45" s="2"/>
      <c r="Y45" s="2"/>
      <c r="Z45" s="2"/>
    </row>
    <row r="46" spans="1:26" ht="15" customHeight="1">
      <c r="A46" s="1"/>
      <c r="B46" s="2"/>
      <c r="C46" s="2"/>
      <c r="D46" s="2"/>
      <c r="E46" s="2"/>
      <c r="F46" s="2"/>
      <c r="G46" s="2"/>
      <c r="H46" s="2"/>
      <c r="I46" s="5"/>
      <c r="J46" s="2"/>
      <c r="K46" s="2"/>
      <c r="L46" s="2"/>
      <c r="M46" s="2"/>
      <c r="N46" s="2"/>
      <c r="O46" s="2"/>
      <c r="P46" s="2"/>
      <c r="Q46" s="2"/>
      <c r="R46" s="2"/>
      <c r="S46" s="2"/>
      <c r="T46" s="2"/>
      <c r="U46" s="2"/>
      <c r="V46" s="2"/>
      <c r="W46" s="2"/>
      <c r="X46" s="2"/>
      <c r="Y46" s="2"/>
      <c r="Z46" s="2"/>
    </row>
    <row r="47" spans="1:26"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1"/>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1"/>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1"/>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1"/>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1"/>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1"/>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1"/>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1"/>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1"/>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showGridLines="0" tabSelected="1" workbookViewId="0">
      <selection activeCell="B12" sqref="B12"/>
    </sheetView>
  </sheetViews>
  <sheetFormatPr baseColWidth="10" defaultColWidth="11.1640625" defaultRowHeight="15" customHeight="1"/>
  <cols>
    <col min="1" max="1" width="1.6640625" style="19" customWidth="1"/>
    <col min="2" max="2" width="140" style="19" customWidth="1"/>
    <col min="3" max="6" width="8.5" style="19" customWidth="1"/>
    <col min="7" max="26" width="8.33203125" style="19" customWidth="1"/>
    <col min="27" max="16384" width="11.1640625" style="19"/>
  </cols>
  <sheetData>
    <row r="1" spans="1:26" ht="28.5" customHeight="1">
      <c r="A1" s="14"/>
      <c r="B1" s="15"/>
      <c r="C1" s="14"/>
      <c r="D1" s="14"/>
      <c r="E1" s="14"/>
      <c r="F1" s="14"/>
      <c r="G1" s="14"/>
      <c r="H1" s="14"/>
      <c r="I1" s="14"/>
      <c r="J1" s="14"/>
      <c r="K1" s="14"/>
      <c r="L1" s="14"/>
      <c r="M1" s="14"/>
      <c r="N1" s="14"/>
      <c r="O1" s="14"/>
      <c r="P1" s="14"/>
      <c r="Q1" s="14"/>
      <c r="R1" s="14"/>
      <c r="S1" s="14"/>
      <c r="T1" s="14"/>
      <c r="U1" s="14"/>
      <c r="V1" s="14"/>
      <c r="W1" s="14"/>
      <c r="X1" s="14"/>
      <c r="Y1" s="14"/>
      <c r="Z1" s="14"/>
    </row>
    <row r="2" spans="1:26" ht="28.5" customHeight="1">
      <c r="A2" s="14"/>
      <c r="B2" s="15"/>
      <c r="C2" s="14"/>
      <c r="D2" s="14"/>
      <c r="E2" s="14"/>
      <c r="F2" s="14"/>
      <c r="G2" s="14"/>
      <c r="H2" s="14"/>
      <c r="I2" s="14"/>
      <c r="J2" s="14"/>
      <c r="K2" s="14"/>
      <c r="L2" s="14"/>
      <c r="M2" s="14"/>
      <c r="N2" s="14"/>
      <c r="O2" s="14"/>
      <c r="P2" s="14"/>
      <c r="Q2" s="14"/>
      <c r="R2" s="14"/>
      <c r="S2" s="14"/>
      <c r="T2" s="14"/>
      <c r="U2" s="14"/>
      <c r="V2" s="14"/>
      <c r="W2" s="14"/>
      <c r="X2" s="14"/>
      <c r="Y2" s="14"/>
      <c r="Z2" s="14"/>
    </row>
    <row r="3" spans="1:26" ht="28.5" customHeight="1">
      <c r="A3" s="14"/>
      <c r="B3" s="15"/>
      <c r="C3" s="14"/>
      <c r="D3" s="14"/>
      <c r="E3" s="14"/>
      <c r="F3" s="14"/>
      <c r="G3" s="14"/>
      <c r="H3" s="14"/>
      <c r="I3" s="14"/>
      <c r="J3" s="14"/>
      <c r="K3" s="14"/>
      <c r="L3" s="14"/>
      <c r="M3" s="14"/>
      <c r="N3" s="14"/>
      <c r="O3" s="14"/>
      <c r="P3" s="14"/>
      <c r="Q3" s="14"/>
      <c r="R3" s="14"/>
      <c r="S3" s="14"/>
      <c r="T3" s="14"/>
      <c r="U3" s="14"/>
      <c r="V3" s="14"/>
      <c r="W3" s="14"/>
      <c r="X3" s="14"/>
      <c r="Y3" s="14"/>
      <c r="Z3" s="14"/>
    </row>
    <row r="4" spans="1:26" ht="28.5" customHeight="1">
      <c r="A4" s="14"/>
      <c r="B4" s="15"/>
      <c r="C4" s="14"/>
      <c r="D4" s="14"/>
      <c r="E4" s="14"/>
      <c r="F4" s="14"/>
      <c r="G4" s="14"/>
      <c r="H4" s="14"/>
      <c r="I4" s="14"/>
      <c r="J4" s="14"/>
      <c r="K4" s="14"/>
      <c r="L4" s="14"/>
      <c r="M4" s="14"/>
      <c r="N4" s="14"/>
      <c r="O4" s="14"/>
      <c r="P4" s="14"/>
      <c r="Q4" s="14"/>
      <c r="R4" s="14"/>
      <c r="S4" s="14"/>
      <c r="T4" s="14"/>
      <c r="U4" s="14"/>
      <c r="V4" s="14"/>
      <c r="W4" s="14"/>
      <c r="X4" s="14"/>
      <c r="Y4" s="14"/>
      <c r="Z4" s="14"/>
    </row>
    <row r="5" spans="1:26" ht="28.5" customHeight="1">
      <c r="A5" s="14"/>
      <c r="B5" s="15"/>
      <c r="C5" s="14"/>
      <c r="D5" s="14"/>
      <c r="E5" s="14"/>
      <c r="F5" s="14"/>
      <c r="G5" s="14"/>
      <c r="H5" s="14"/>
      <c r="I5" s="14"/>
      <c r="J5" s="14"/>
      <c r="K5" s="14"/>
      <c r="L5" s="14"/>
      <c r="M5" s="14"/>
      <c r="N5" s="14"/>
      <c r="O5" s="14"/>
      <c r="P5" s="14"/>
      <c r="Q5" s="14"/>
      <c r="R5" s="14"/>
      <c r="S5" s="14"/>
      <c r="T5" s="14"/>
      <c r="U5" s="14"/>
      <c r="V5" s="14"/>
      <c r="W5" s="14"/>
      <c r="X5" s="14"/>
      <c r="Y5" s="14"/>
      <c r="Z5" s="14"/>
    </row>
    <row r="6" spans="1:26" ht="19.5" customHeight="1">
      <c r="A6" s="14"/>
      <c r="B6" s="16" t="s">
        <v>32</v>
      </c>
      <c r="C6" s="14"/>
      <c r="D6" s="14"/>
      <c r="E6" s="14"/>
      <c r="F6" s="14"/>
      <c r="G6" s="14"/>
      <c r="H6" s="14"/>
      <c r="I6" s="14"/>
      <c r="J6" s="14"/>
      <c r="K6" s="14"/>
      <c r="L6" s="14"/>
      <c r="M6" s="14"/>
      <c r="N6" s="14"/>
      <c r="O6" s="14"/>
      <c r="P6" s="14"/>
      <c r="Q6" s="14"/>
      <c r="R6" s="14"/>
      <c r="S6" s="14"/>
      <c r="T6" s="14"/>
      <c r="U6" s="14"/>
      <c r="V6" s="14"/>
      <c r="W6" s="14"/>
      <c r="X6" s="14"/>
      <c r="Y6" s="14"/>
      <c r="Z6" s="14"/>
    </row>
    <row r="7" spans="1:26" ht="59" customHeight="1">
      <c r="A7" s="14"/>
      <c r="B7" s="15" t="s">
        <v>41</v>
      </c>
      <c r="C7" s="14"/>
      <c r="D7" s="14"/>
      <c r="E7" s="14"/>
      <c r="F7" s="14"/>
      <c r="G7" s="14"/>
      <c r="H7" s="14"/>
      <c r="I7" s="14"/>
      <c r="J7" s="14"/>
      <c r="K7" s="14"/>
      <c r="L7" s="14"/>
      <c r="M7" s="14"/>
      <c r="N7" s="14"/>
      <c r="O7" s="14"/>
      <c r="P7" s="14"/>
      <c r="Q7" s="14"/>
      <c r="R7" s="14"/>
      <c r="S7" s="14"/>
      <c r="T7" s="14"/>
      <c r="U7" s="14"/>
      <c r="V7" s="14"/>
      <c r="W7" s="14"/>
      <c r="X7" s="14"/>
      <c r="Y7" s="14"/>
      <c r="Z7" s="14"/>
    </row>
    <row r="8" spans="1:26" ht="37.5" customHeight="1">
      <c r="A8" s="14"/>
      <c r="B8" s="15" t="s">
        <v>33</v>
      </c>
      <c r="C8" s="14"/>
      <c r="D8" s="14"/>
      <c r="E8" s="14"/>
      <c r="F8" s="14"/>
      <c r="G8" s="14"/>
      <c r="H8" s="14"/>
      <c r="I8" s="14"/>
      <c r="J8" s="14"/>
      <c r="K8" s="14"/>
      <c r="L8" s="14"/>
      <c r="M8" s="14"/>
      <c r="N8" s="14"/>
      <c r="O8" s="14"/>
      <c r="P8" s="14"/>
      <c r="Q8" s="14"/>
      <c r="R8" s="14"/>
      <c r="S8" s="14"/>
      <c r="T8" s="14"/>
      <c r="U8" s="14"/>
      <c r="V8" s="14"/>
      <c r="W8" s="14"/>
      <c r="X8" s="14"/>
      <c r="Y8" s="14"/>
      <c r="Z8" s="14"/>
    </row>
    <row r="9" spans="1:26" ht="28.5" customHeight="1">
      <c r="A9" s="14"/>
      <c r="B9" s="15"/>
      <c r="C9" s="14"/>
      <c r="D9" s="14"/>
      <c r="E9" s="14"/>
      <c r="F9" s="14"/>
      <c r="G9" s="14"/>
      <c r="H9" s="14"/>
      <c r="I9" s="14"/>
      <c r="J9" s="14"/>
      <c r="K9" s="14"/>
      <c r="L9" s="14"/>
      <c r="M9" s="14"/>
      <c r="N9" s="14"/>
      <c r="O9" s="14"/>
      <c r="P9" s="14"/>
      <c r="Q9" s="14"/>
      <c r="R9" s="14"/>
      <c r="S9" s="14"/>
      <c r="T9" s="14"/>
      <c r="U9" s="14"/>
      <c r="V9" s="14"/>
      <c r="W9" s="14"/>
      <c r="X9" s="14"/>
      <c r="Y9" s="14"/>
      <c r="Z9" s="14"/>
    </row>
    <row r="10" spans="1:26" ht="21" customHeight="1">
      <c r="A10" s="14"/>
      <c r="B10" s="16" t="s">
        <v>34</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21" customHeight="1">
      <c r="A11" s="14"/>
      <c r="B11" s="15" t="s">
        <v>43</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c r="A12" s="14"/>
      <c r="B12" s="15" t="s">
        <v>42</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28.5" customHeight="1">
      <c r="A13" s="14"/>
      <c r="B13" s="15"/>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9.5" customHeight="1">
      <c r="A14" s="14"/>
      <c r="B14" s="16" t="s">
        <v>35</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69" customHeight="1">
      <c r="A15" s="14"/>
      <c r="B15" s="15" t="s">
        <v>46</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39.75" customHeight="1">
      <c r="A16" s="14"/>
      <c r="B16" s="15" t="s">
        <v>36</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customHeight="1">
      <c r="A17" s="14"/>
      <c r="B17" s="15" t="s">
        <v>44</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9.5" customHeight="1">
      <c r="A18" s="14"/>
      <c r="B18" s="15"/>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24" customHeight="1">
      <c r="A19" s="14"/>
      <c r="B19" s="17" t="s">
        <v>37</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65" customHeight="1">
      <c r="A20" s="14"/>
      <c r="B20" s="15" t="s">
        <v>48</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28.5" customHeight="1">
      <c r="A21" s="14"/>
      <c r="B21" s="15" t="s">
        <v>38</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45" customHeight="1">
      <c r="A22" s="14"/>
      <c r="B22" s="15" t="s">
        <v>49</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28.5" customHeight="1">
      <c r="A23" s="14"/>
      <c r="B23" s="15"/>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28.5" customHeight="1">
      <c r="A24" s="14"/>
      <c r="B24" s="17" t="s">
        <v>47</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23" customHeight="1">
      <c r="A25" s="14"/>
      <c r="B25" s="20" t="s">
        <v>45</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28.5" customHeight="1">
      <c r="A26" s="14"/>
      <c r="B26" s="15"/>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28.5" customHeight="1">
      <c r="A27" s="14"/>
      <c r="B27" s="15"/>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28.5" customHeight="1">
      <c r="A28" s="14"/>
      <c r="B28" s="15"/>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28.5" customHeight="1">
      <c r="A29" s="14"/>
      <c r="B29" s="15"/>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28.5" customHeight="1">
      <c r="A30" s="14"/>
      <c r="B30" s="15"/>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28.5" customHeight="1">
      <c r="A31" s="14"/>
      <c r="B31" s="15"/>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28.5" customHeight="1">
      <c r="A32" s="14"/>
      <c r="B32" s="15"/>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28.5" customHeight="1">
      <c r="A33" s="14"/>
      <c r="B33" s="15"/>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28.5" customHeight="1">
      <c r="A34" s="14"/>
      <c r="B34" s="15"/>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28.5" customHeight="1">
      <c r="A35" s="14"/>
      <c r="B35" s="15"/>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28.5" customHeight="1">
      <c r="A36" s="14"/>
      <c r="B36" s="15"/>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28.5" customHeight="1">
      <c r="A37" s="14"/>
      <c r="B37" s="15"/>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28.5" customHeight="1">
      <c r="A38" s="14"/>
      <c r="B38" s="15"/>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28.5" customHeight="1">
      <c r="A39" s="14"/>
      <c r="B39" s="15"/>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28.5" customHeight="1">
      <c r="A40" s="14"/>
      <c r="B40" s="15"/>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28.5" customHeight="1">
      <c r="A41" s="14"/>
      <c r="B41" s="15"/>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28.5" customHeight="1">
      <c r="A42" s="14"/>
      <c r="B42" s="15"/>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28.5" customHeight="1">
      <c r="A43" s="14"/>
      <c r="B43" s="15"/>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28.5" customHeight="1">
      <c r="A44" s="14"/>
      <c r="B44" s="15"/>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28.5" customHeight="1">
      <c r="A45" s="14"/>
      <c r="B45" s="15"/>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28.5" customHeight="1">
      <c r="A46" s="14"/>
      <c r="B46" s="15"/>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28.5" customHeight="1">
      <c r="A47" s="14"/>
      <c r="B47" s="15"/>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28.5" customHeight="1">
      <c r="A48" s="14"/>
      <c r="B48" s="15"/>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28.5" customHeight="1">
      <c r="A49" s="14"/>
      <c r="B49" s="15"/>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28.5" customHeight="1">
      <c r="A50" s="14"/>
      <c r="B50" s="15"/>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28.5" customHeight="1">
      <c r="A51" s="14"/>
      <c r="B51" s="15"/>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28.5" customHeight="1">
      <c r="A52" s="14"/>
      <c r="B52" s="15"/>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28.5" customHeight="1">
      <c r="A53" s="14"/>
      <c r="B53" s="15"/>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28.5" customHeight="1">
      <c r="A54" s="14"/>
      <c r="B54" s="15"/>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28.5" customHeight="1">
      <c r="A55" s="14"/>
      <c r="B55" s="15"/>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28.5" customHeight="1">
      <c r="A56" s="14"/>
      <c r="B56" s="15"/>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28.5" customHeight="1">
      <c r="A57" s="14"/>
      <c r="B57" s="15"/>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28.5" customHeight="1">
      <c r="A58" s="14"/>
      <c r="B58" s="15"/>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28.5" customHeight="1">
      <c r="A59" s="14"/>
      <c r="B59" s="15"/>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28.5" customHeight="1">
      <c r="A60" s="14"/>
      <c r="B60" s="15"/>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28.5" customHeight="1">
      <c r="A61" s="14"/>
      <c r="B61" s="15"/>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28.5" customHeight="1">
      <c r="A62" s="14"/>
      <c r="B62" s="15"/>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28.5" customHeight="1">
      <c r="A63" s="14"/>
      <c r="B63" s="15"/>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28.5" customHeight="1">
      <c r="A64" s="14"/>
      <c r="B64" s="15"/>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28.5" customHeight="1">
      <c r="A65" s="14"/>
      <c r="B65" s="15"/>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28.5" customHeight="1">
      <c r="A66" s="14"/>
      <c r="B66" s="15"/>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28.5" customHeight="1">
      <c r="A67" s="14"/>
      <c r="B67" s="15"/>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28.5" customHeight="1">
      <c r="A68" s="14"/>
      <c r="B68" s="15"/>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28.5" customHeight="1">
      <c r="A69" s="14"/>
      <c r="B69" s="15"/>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28.5" customHeight="1">
      <c r="A70" s="14"/>
      <c r="B70" s="15"/>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28.5" customHeight="1">
      <c r="A71" s="14"/>
      <c r="B71" s="15"/>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28.5" customHeight="1">
      <c r="A72" s="14"/>
      <c r="B72" s="15"/>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28.5" customHeight="1">
      <c r="A73" s="14"/>
      <c r="B73" s="15"/>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28.5" customHeight="1">
      <c r="A74" s="14"/>
      <c r="B74" s="15"/>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28.5" customHeight="1">
      <c r="A75" s="14"/>
      <c r="B75" s="15"/>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28.5" customHeight="1">
      <c r="A76" s="14"/>
      <c r="B76" s="15"/>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28.5" customHeight="1">
      <c r="A77" s="14"/>
      <c r="B77" s="15"/>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28.5" customHeight="1">
      <c r="A78" s="14"/>
      <c r="B78" s="15"/>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28.5" customHeight="1">
      <c r="A79" s="14"/>
      <c r="B79" s="15"/>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28.5" customHeight="1">
      <c r="A80" s="14"/>
      <c r="B80" s="15"/>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28.5" customHeight="1">
      <c r="A81" s="14"/>
      <c r="B81" s="15"/>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28.5" customHeight="1">
      <c r="A82" s="14"/>
      <c r="B82" s="15"/>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28.5" customHeight="1">
      <c r="A83" s="14"/>
      <c r="B83" s="15"/>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28.5" customHeight="1">
      <c r="A84" s="14"/>
      <c r="B84" s="15"/>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28.5" customHeight="1">
      <c r="A85" s="14"/>
      <c r="B85" s="15"/>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28.5" customHeight="1">
      <c r="A86" s="14"/>
      <c r="B86" s="15"/>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28.5" customHeight="1">
      <c r="A87" s="14"/>
      <c r="B87" s="15"/>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28.5" customHeight="1">
      <c r="A88" s="14"/>
      <c r="B88" s="15"/>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28.5" customHeight="1">
      <c r="A89" s="14"/>
      <c r="B89" s="15"/>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28.5" customHeight="1">
      <c r="A90" s="14"/>
      <c r="B90" s="15"/>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28.5" customHeight="1">
      <c r="A91" s="14"/>
      <c r="B91" s="15"/>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28.5" customHeight="1">
      <c r="A92" s="14"/>
      <c r="B92" s="15"/>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28.5" customHeight="1">
      <c r="A93" s="14"/>
      <c r="B93" s="15"/>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28.5" customHeight="1">
      <c r="A94" s="14"/>
      <c r="B94" s="15"/>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28.5" customHeight="1">
      <c r="A95" s="14"/>
      <c r="B95" s="15"/>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28.5" customHeight="1">
      <c r="A96" s="14"/>
      <c r="B96" s="15"/>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28.5" customHeight="1">
      <c r="A97" s="14"/>
      <c r="B97" s="15"/>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28.5" customHeight="1">
      <c r="A98" s="14"/>
      <c r="B98" s="15"/>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28.5" customHeight="1">
      <c r="A99" s="14"/>
      <c r="B99" s="15"/>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28.5" customHeight="1">
      <c r="A100" s="14"/>
      <c r="B100" s="1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28.5" customHeight="1">
      <c r="A101" s="14"/>
      <c r="B101" s="1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28.5" customHeight="1">
      <c r="A102" s="14"/>
      <c r="B102" s="1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28.5" customHeight="1">
      <c r="A103" s="14"/>
      <c r="B103" s="1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28.5" customHeight="1">
      <c r="A104" s="14"/>
      <c r="B104" s="1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28.5" customHeight="1">
      <c r="A105" s="14"/>
      <c r="B105" s="1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28.5" customHeight="1">
      <c r="A106" s="14"/>
      <c r="B106" s="1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28.5" customHeight="1">
      <c r="A107" s="14"/>
      <c r="B107" s="1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28.5" customHeight="1">
      <c r="A108" s="14"/>
      <c r="B108" s="1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28.5" customHeight="1">
      <c r="A109" s="14"/>
      <c r="B109" s="1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28.5" customHeight="1">
      <c r="A110" s="14"/>
      <c r="B110" s="1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28.5" customHeight="1">
      <c r="A111" s="14"/>
      <c r="B111" s="1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28.5" customHeight="1">
      <c r="A112" s="14"/>
      <c r="B112" s="1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28.5" customHeight="1">
      <c r="A113" s="14"/>
      <c r="B113" s="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28.5" customHeight="1">
      <c r="A114" s="14"/>
      <c r="B114" s="1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28.5" customHeight="1">
      <c r="A115" s="14"/>
      <c r="B115" s="1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28.5" customHeight="1">
      <c r="A116" s="14"/>
      <c r="B116" s="1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28.5" customHeight="1">
      <c r="A117" s="14"/>
      <c r="B117" s="1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28.5" customHeight="1">
      <c r="A118" s="14"/>
      <c r="B118" s="1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28.5" customHeight="1">
      <c r="A119" s="14"/>
      <c r="B119" s="1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28.5" customHeight="1">
      <c r="A120" s="14"/>
      <c r="B120" s="1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28.5" customHeight="1">
      <c r="A121" s="14"/>
      <c r="B121" s="1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28.5" customHeight="1">
      <c r="A122" s="14"/>
      <c r="B122" s="1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28.5" customHeight="1">
      <c r="A123" s="14"/>
      <c r="B123" s="1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28.5" customHeight="1">
      <c r="A124" s="14"/>
      <c r="B124" s="1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28.5" customHeight="1">
      <c r="A125" s="14"/>
      <c r="B125" s="1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28.5" customHeight="1">
      <c r="A126" s="14"/>
      <c r="B126" s="1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28.5" customHeight="1">
      <c r="A127" s="14"/>
      <c r="B127" s="1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28.5" customHeight="1">
      <c r="A128" s="14"/>
      <c r="B128" s="1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28.5" customHeight="1">
      <c r="A129" s="14"/>
      <c r="B129" s="1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28.5" customHeight="1">
      <c r="A130" s="14"/>
      <c r="B130" s="1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28.5" customHeight="1">
      <c r="A131" s="14"/>
      <c r="B131" s="1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28.5" customHeight="1">
      <c r="A132" s="14"/>
      <c r="B132" s="1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28.5" customHeight="1">
      <c r="A133" s="14"/>
      <c r="B133" s="1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28.5" customHeight="1">
      <c r="A134" s="14"/>
      <c r="B134" s="1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28.5" customHeight="1">
      <c r="A135" s="14"/>
      <c r="B135" s="1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28.5" customHeight="1">
      <c r="A136" s="14"/>
      <c r="B136" s="1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28.5" customHeight="1">
      <c r="A137" s="14"/>
      <c r="B137" s="1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28.5" customHeight="1">
      <c r="A138" s="14"/>
      <c r="B138" s="1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28.5" customHeight="1">
      <c r="A139" s="14"/>
      <c r="B139" s="1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28.5" customHeight="1">
      <c r="A140" s="14"/>
      <c r="B140" s="1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28.5" customHeight="1">
      <c r="A141" s="14"/>
      <c r="B141" s="1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28.5" customHeight="1">
      <c r="A142" s="14"/>
      <c r="B142" s="1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28.5" customHeight="1">
      <c r="A143" s="14"/>
      <c r="B143" s="1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28.5" customHeight="1">
      <c r="A144" s="14"/>
      <c r="B144" s="1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28.5" customHeight="1">
      <c r="A145" s="14"/>
      <c r="B145" s="1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28.5" customHeight="1">
      <c r="A146" s="14"/>
      <c r="B146" s="1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28.5" customHeight="1">
      <c r="A147" s="14"/>
      <c r="B147" s="1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28.5" customHeight="1">
      <c r="A148" s="14"/>
      <c r="B148" s="1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28.5" customHeight="1">
      <c r="A149" s="14"/>
      <c r="B149" s="1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28.5" customHeight="1">
      <c r="A150" s="14"/>
      <c r="B150" s="1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28.5" customHeight="1">
      <c r="A151" s="14"/>
      <c r="B151" s="1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28.5" customHeight="1">
      <c r="A152" s="14"/>
      <c r="B152" s="1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28.5" customHeight="1">
      <c r="A153" s="14"/>
      <c r="B153" s="1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28.5" customHeight="1">
      <c r="A154" s="14"/>
      <c r="B154" s="1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28.5" customHeight="1">
      <c r="A155" s="14"/>
      <c r="B155" s="1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28.5" customHeight="1">
      <c r="A156" s="14"/>
      <c r="B156" s="1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28.5" customHeight="1">
      <c r="A157" s="14"/>
      <c r="B157" s="1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28.5" customHeight="1">
      <c r="A158" s="14"/>
      <c r="B158" s="1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28.5" customHeight="1">
      <c r="A159" s="14"/>
      <c r="B159" s="1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28.5" customHeight="1">
      <c r="A160" s="14"/>
      <c r="B160" s="1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28.5" customHeight="1">
      <c r="A161" s="14"/>
      <c r="B161" s="1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28.5" customHeight="1">
      <c r="A162" s="14"/>
      <c r="B162" s="1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28.5" customHeight="1">
      <c r="A163" s="14"/>
      <c r="B163" s="1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28.5" customHeight="1">
      <c r="A164" s="14"/>
      <c r="B164" s="1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28.5" customHeight="1">
      <c r="A165" s="14"/>
      <c r="B165" s="1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28.5" customHeight="1">
      <c r="A166" s="14"/>
      <c r="B166" s="1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28.5" customHeight="1">
      <c r="A167" s="14"/>
      <c r="B167" s="1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28.5" customHeight="1">
      <c r="A168" s="14"/>
      <c r="B168" s="1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28.5" customHeight="1">
      <c r="A169" s="14"/>
      <c r="B169" s="1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28.5" customHeight="1">
      <c r="A170" s="14"/>
      <c r="B170" s="1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28.5" customHeight="1">
      <c r="A171" s="14"/>
      <c r="B171" s="1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28.5" customHeight="1">
      <c r="A172" s="14"/>
      <c r="B172" s="1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28.5" customHeight="1">
      <c r="A173" s="14"/>
      <c r="B173" s="1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28.5" customHeight="1">
      <c r="A174" s="14"/>
      <c r="B174" s="1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28.5" customHeight="1">
      <c r="A175" s="14"/>
      <c r="B175" s="1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28.5" customHeight="1">
      <c r="A176" s="14"/>
      <c r="B176" s="1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28.5" customHeight="1">
      <c r="A177" s="14"/>
      <c r="B177" s="1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28.5" customHeight="1">
      <c r="A178" s="14"/>
      <c r="B178" s="1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28.5" customHeight="1">
      <c r="A179" s="14"/>
      <c r="B179" s="1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28.5" customHeight="1">
      <c r="A180" s="14"/>
      <c r="B180" s="1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28.5" customHeight="1">
      <c r="A181" s="14"/>
      <c r="B181" s="1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28.5" customHeight="1">
      <c r="A182" s="14"/>
      <c r="B182" s="1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28.5" customHeight="1">
      <c r="A183" s="14"/>
      <c r="B183" s="1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28.5" customHeight="1">
      <c r="A184" s="14"/>
      <c r="B184" s="1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28.5" customHeight="1">
      <c r="A185" s="14"/>
      <c r="B185" s="1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28.5" customHeight="1">
      <c r="A186" s="14"/>
      <c r="B186" s="1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28.5" customHeight="1">
      <c r="A187" s="14"/>
      <c r="B187" s="1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28.5" customHeight="1">
      <c r="A188" s="14"/>
      <c r="B188" s="1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28.5" customHeight="1">
      <c r="A189" s="14"/>
      <c r="B189" s="1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28.5" customHeight="1">
      <c r="A190" s="14"/>
      <c r="B190" s="1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28.5" customHeight="1">
      <c r="A191" s="14"/>
      <c r="B191" s="1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28.5" customHeight="1">
      <c r="A192" s="14"/>
      <c r="B192" s="1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28.5" customHeight="1">
      <c r="A193" s="14"/>
      <c r="B193" s="1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28.5" customHeight="1">
      <c r="A194" s="14"/>
      <c r="B194" s="1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28.5" customHeight="1">
      <c r="A195" s="14"/>
      <c r="B195" s="1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28.5" customHeight="1">
      <c r="A196" s="14"/>
      <c r="B196" s="1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28.5" customHeight="1">
      <c r="A197" s="14"/>
      <c r="B197" s="1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28.5" customHeight="1">
      <c r="A198" s="14"/>
      <c r="B198" s="1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28.5" customHeight="1">
      <c r="A199" s="14"/>
      <c r="B199" s="1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28.5" customHeight="1">
      <c r="A200" s="14"/>
      <c r="B200" s="1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28.5" customHeight="1">
      <c r="A201" s="14"/>
      <c r="B201" s="1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28.5" customHeight="1">
      <c r="A202" s="14"/>
      <c r="B202" s="1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28.5" customHeight="1">
      <c r="A203" s="14"/>
      <c r="B203" s="1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28.5" customHeight="1">
      <c r="A204" s="14"/>
      <c r="B204" s="1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28.5" customHeight="1">
      <c r="A205" s="14"/>
      <c r="B205" s="1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28.5" customHeight="1">
      <c r="A206" s="14"/>
      <c r="B206" s="1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28.5" customHeight="1">
      <c r="A207" s="14"/>
      <c r="B207" s="1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28.5" customHeight="1">
      <c r="A208" s="14"/>
      <c r="B208" s="1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28.5" customHeight="1">
      <c r="A209" s="14"/>
      <c r="B209" s="1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28.5" customHeight="1">
      <c r="A210" s="14"/>
      <c r="B210" s="1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28.5" customHeight="1">
      <c r="A211" s="14"/>
      <c r="B211" s="1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28.5" customHeight="1">
      <c r="A212" s="14"/>
      <c r="B212" s="1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28.5" customHeight="1">
      <c r="A213" s="14"/>
      <c r="B213" s="1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28.5" customHeight="1">
      <c r="A214" s="14"/>
      <c r="B214" s="1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28.5" customHeight="1">
      <c r="A215" s="14"/>
      <c r="B215" s="1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28.5" customHeight="1">
      <c r="A216" s="14"/>
      <c r="B216" s="1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28.5" customHeight="1">
      <c r="A217" s="14"/>
      <c r="B217" s="1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28.5" customHeight="1">
      <c r="A218" s="14"/>
      <c r="B218" s="1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28.5" customHeight="1">
      <c r="A219" s="14"/>
      <c r="B219" s="1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28.5" customHeight="1">
      <c r="A220" s="14"/>
      <c r="B220" s="1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28.5" customHeight="1">
      <c r="A221" s="14"/>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28.5" customHeight="1">
      <c r="A222" s="14"/>
      <c r="B222" s="1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28.5" customHeight="1">
      <c r="A223" s="14"/>
      <c r="B223" s="1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28.5" customHeight="1">
      <c r="A224" s="14"/>
      <c r="B224" s="1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28.5" customHeight="1">
      <c r="A225" s="14"/>
      <c r="B225" s="1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28.5" customHeight="1">
      <c r="A226" s="14"/>
      <c r="B226" s="1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28.5" customHeight="1">
      <c r="A227" s="14"/>
      <c r="B227" s="1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28.5" customHeight="1">
      <c r="A228" s="14"/>
      <c r="B228" s="1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28.5" customHeight="1">
      <c r="A229" s="14"/>
      <c r="B229" s="1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28.5" customHeight="1">
      <c r="A230" s="14"/>
      <c r="B230" s="1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28.5" customHeight="1">
      <c r="A231" s="14"/>
      <c r="B231" s="1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28.5" customHeight="1">
      <c r="A232" s="14"/>
      <c r="B232" s="1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28.5" customHeight="1">
      <c r="A233" s="14"/>
      <c r="B233" s="1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28.5" customHeight="1">
      <c r="A234" s="14"/>
      <c r="B234" s="1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28.5" customHeight="1">
      <c r="A235" s="14"/>
      <c r="B235" s="1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28.5" customHeight="1">
      <c r="A236" s="14"/>
      <c r="B236" s="1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28.5" customHeight="1">
      <c r="A237" s="14"/>
      <c r="B237" s="1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28.5" customHeight="1">
      <c r="A238" s="14"/>
      <c r="B238" s="1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28.5" customHeight="1">
      <c r="A239" s="14"/>
      <c r="B239" s="1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28.5" customHeight="1">
      <c r="A240" s="14"/>
      <c r="B240" s="1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28.5" customHeight="1">
      <c r="A241" s="14"/>
      <c r="B241" s="1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28.5" customHeight="1">
      <c r="A242" s="14"/>
      <c r="B242" s="1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28.5" customHeight="1">
      <c r="A243" s="14"/>
      <c r="B243" s="1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28.5" customHeight="1">
      <c r="A244" s="14"/>
      <c r="B244" s="1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28.5" customHeight="1">
      <c r="A245" s="14"/>
      <c r="B245" s="1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28.5" customHeight="1">
      <c r="A246" s="14"/>
      <c r="B246" s="1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28.5" customHeight="1">
      <c r="A247" s="14"/>
      <c r="B247" s="1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28.5" customHeight="1">
      <c r="A248" s="14"/>
      <c r="B248" s="1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28.5" customHeight="1">
      <c r="A249" s="14"/>
      <c r="B249" s="1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28.5" customHeight="1">
      <c r="A250" s="14"/>
      <c r="B250" s="1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28.5" customHeight="1">
      <c r="A251" s="14"/>
      <c r="B251" s="1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28.5" customHeight="1">
      <c r="A252" s="14"/>
      <c r="B252" s="1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28.5" customHeight="1">
      <c r="A253" s="14"/>
      <c r="B253" s="1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28.5" customHeight="1">
      <c r="A254" s="14"/>
      <c r="B254" s="1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28.5" customHeight="1">
      <c r="A255" s="14"/>
      <c r="B255" s="1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28.5" customHeight="1">
      <c r="A256" s="14"/>
      <c r="B256" s="1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28.5" customHeight="1">
      <c r="A257" s="14"/>
      <c r="B257" s="1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28.5" customHeight="1">
      <c r="A258" s="14"/>
      <c r="B258" s="1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28.5" customHeight="1">
      <c r="A259" s="14"/>
      <c r="B259" s="1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28.5" customHeight="1">
      <c r="A260" s="14"/>
      <c r="B260" s="1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28.5" customHeight="1">
      <c r="A261" s="14"/>
      <c r="B261" s="1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28.5" customHeight="1">
      <c r="A262" s="14"/>
      <c r="B262" s="1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28.5" customHeight="1">
      <c r="A263" s="14"/>
      <c r="B263" s="1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28.5" customHeight="1">
      <c r="A264" s="14"/>
      <c r="B264" s="1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28.5" customHeight="1">
      <c r="A265" s="14"/>
      <c r="B265" s="1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28.5" customHeight="1">
      <c r="A266" s="14"/>
      <c r="B266" s="1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28.5" customHeight="1">
      <c r="A267" s="14"/>
      <c r="B267" s="1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28.5" customHeight="1">
      <c r="A268" s="14"/>
      <c r="B268" s="1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28.5" customHeight="1">
      <c r="A269" s="14"/>
      <c r="B269" s="1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28.5" customHeight="1">
      <c r="A270" s="14"/>
      <c r="B270" s="1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28.5" customHeight="1">
      <c r="A271" s="14"/>
      <c r="B271" s="1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28.5" customHeight="1">
      <c r="A272" s="14"/>
      <c r="B272" s="1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28.5" customHeight="1">
      <c r="A273" s="14"/>
      <c r="B273" s="1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28.5" customHeight="1">
      <c r="A274" s="14"/>
      <c r="B274" s="1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28.5" customHeight="1">
      <c r="A275" s="14"/>
      <c r="B275" s="1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28.5" customHeight="1">
      <c r="A276" s="14"/>
      <c r="B276" s="1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28.5" customHeight="1">
      <c r="A277" s="14"/>
      <c r="B277" s="1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28.5" customHeight="1">
      <c r="A278" s="14"/>
      <c r="B278" s="1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28.5" customHeight="1">
      <c r="A279" s="14"/>
      <c r="B279" s="1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28.5" customHeight="1">
      <c r="A280" s="14"/>
      <c r="B280" s="1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28.5" customHeight="1">
      <c r="A281" s="14"/>
      <c r="B281" s="1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28.5" customHeight="1">
      <c r="A282" s="14"/>
      <c r="B282" s="1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28.5" customHeight="1">
      <c r="A283" s="14"/>
      <c r="B283" s="1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28.5" customHeight="1">
      <c r="A284" s="14"/>
      <c r="B284" s="1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28.5" customHeight="1">
      <c r="A285" s="14"/>
      <c r="B285" s="1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28.5" customHeight="1">
      <c r="A286" s="14"/>
      <c r="B286" s="1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28.5" customHeight="1">
      <c r="A287" s="14"/>
      <c r="B287" s="1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28.5" customHeight="1">
      <c r="A288" s="14"/>
      <c r="B288" s="1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28.5" customHeight="1">
      <c r="A289" s="14"/>
      <c r="B289" s="1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28.5" customHeight="1">
      <c r="A290" s="14"/>
      <c r="B290" s="1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28.5" customHeight="1">
      <c r="A291" s="14"/>
      <c r="B291" s="1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28.5" customHeight="1">
      <c r="A292" s="14"/>
      <c r="B292" s="1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28.5" customHeight="1">
      <c r="A293" s="14"/>
      <c r="B293" s="1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28.5" customHeight="1">
      <c r="A294" s="14"/>
      <c r="B294" s="1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28.5" customHeight="1">
      <c r="A295" s="14"/>
      <c r="B295" s="1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28.5" customHeight="1">
      <c r="A296" s="14"/>
      <c r="B296" s="1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28.5" customHeight="1">
      <c r="A297" s="14"/>
      <c r="B297" s="1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28.5" customHeight="1">
      <c r="A298" s="14"/>
      <c r="B298" s="1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28.5" customHeight="1">
      <c r="A299" s="14"/>
      <c r="B299" s="1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28.5" customHeight="1">
      <c r="A300" s="14"/>
      <c r="B300" s="1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28.5" customHeight="1">
      <c r="A301" s="14"/>
      <c r="B301" s="1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28.5" customHeight="1">
      <c r="A302" s="14"/>
      <c r="B302" s="1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28.5" customHeight="1">
      <c r="A303" s="14"/>
      <c r="B303" s="1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28.5" customHeight="1">
      <c r="A304" s="14"/>
      <c r="B304" s="1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28.5" customHeight="1">
      <c r="A305" s="14"/>
      <c r="B305" s="1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28.5" customHeight="1">
      <c r="A306" s="14"/>
      <c r="B306" s="1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28.5" customHeight="1">
      <c r="A307" s="14"/>
      <c r="B307" s="1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28.5" customHeight="1">
      <c r="A308" s="14"/>
      <c r="B308" s="1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28.5" customHeight="1">
      <c r="A309" s="14"/>
      <c r="B309" s="1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28.5" customHeight="1">
      <c r="A310" s="14"/>
      <c r="B310" s="1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28.5" customHeight="1">
      <c r="A311" s="14"/>
      <c r="B311" s="1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28.5" customHeight="1">
      <c r="A312" s="14"/>
      <c r="B312" s="1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28.5" customHeight="1">
      <c r="A313" s="14"/>
      <c r="B313" s="1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28.5" customHeight="1">
      <c r="A314" s="14"/>
      <c r="B314" s="1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28.5" customHeight="1">
      <c r="A315" s="14"/>
      <c r="B315" s="1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28.5" customHeight="1">
      <c r="A316" s="14"/>
      <c r="B316" s="1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28.5" customHeight="1">
      <c r="A317" s="14"/>
      <c r="B317" s="1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28.5" customHeight="1">
      <c r="A318" s="14"/>
      <c r="B318" s="1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28.5" customHeight="1">
      <c r="A319" s="14"/>
      <c r="B319" s="1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28.5" customHeight="1">
      <c r="A320" s="14"/>
      <c r="B320" s="1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28.5" customHeight="1">
      <c r="A321" s="14"/>
      <c r="B321" s="1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28.5" customHeight="1">
      <c r="A322" s="14"/>
      <c r="B322" s="1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28.5" customHeight="1">
      <c r="A323" s="14"/>
      <c r="B323" s="1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28.5" customHeight="1">
      <c r="A324" s="14"/>
      <c r="B324" s="1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28.5" customHeight="1">
      <c r="A325" s="14"/>
      <c r="B325" s="1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28.5" customHeight="1">
      <c r="A326" s="14"/>
      <c r="B326" s="1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28.5" customHeight="1">
      <c r="A327" s="14"/>
      <c r="B327" s="1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28.5" customHeight="1">
      <c r="A328" s="14"/>
      <c r="B328" s="1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28.5" customHeight="1">
      <c r="A329" s="14"/>
      <c r="B329" s="1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28.5" customHeight="1">
      <c r="A330" s="14"/>
      <c r="B330" s="1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28.5" customHeight="1">
      <c r="A331" s="14"/>
      <c r="B331" s="1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28.5" customHeight="1">
      <c r="A332" s="14"/>
      <c r="B332" s="1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28.5" customHeight="1">
      <c r="A333" s="14"/>
      <c r="B333" s="1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28.5" customHeight="1">
      <c r="A334" s="14"/>
      <c r="B334" s="1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28.5" customHeight="1">
      <c r="A335" s="14"/>
      <c r="B335" s="1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28.5" customHeight="1">
      <c r="A336" s="14"/>
      <c r="B336" s="1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28.5" customHeight="1">
      <c r="A337" s="14"/>
      <c r="B337" s="1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28.5" customHeight="1">
      <c r="A338" s="14"/>
      <c r="B338" s="1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28.5" customHeight="1">
      <c r="A339" s="14"/>
      <c r="B339" s="1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28.5" customHeight="1">
      <c r="A340" s="14"/>
      <c r="B340" s="1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28.5" customHeight="1">
      <c r="A341" s="14"/>
      <c r="B341" s="1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28.5" customHeight="1">
      <c r="A342" s="14"/>
      <c r="B342" s="1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28.5" customHeight="1">
      <c r="A343" s="14"/>
      <c r="B343" s="1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28.5" customHeight="1">
      <c r="A344" s="14"/>
      <c r="B344" s="1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28.5" customHeight="1">
      <c r="A345" s="14"/>
      <c r="B345" s="1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28.5" customHeight="1">
      <c r="A346" s="14"/>
      <c r="B346" s="1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28.5" customHeight="1">
      <c r="A347" s="14"/>
      <c r="B347" s="1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28.5" customHeight="1">
      <c r="A348" s="14"/>
      <c r="B348" s="1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28.5" customHeight="1">
      <c r="A349" s="14"/>
      <c r="B349" s="1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28.5" customHeight="1">
      <c r="A350" s="14"/>
      <c r="B350" s="1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28.5" customHeight="1">
      <c r="A351" s="14"/>
      <c r="B351" s="1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28.5" customHeight="1">
      <c r="A352" s="14"/>
      <c r="B352" s="1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28.5" customHeight="1">
      <c r="A353" s="14"/>
      <c r="B353" s="1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28.5" customHeight="1">
      <c r="A354" s="14"/>
      <c r="B354" s="1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28.5" customHeight="1">
      <c r="A355" s="14"/>
      <c r="B355" s="1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28.5" customHeight="1">
      <c r="A356" s="14"/>
      <c r="B356" s="1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28.5" customHeight="1">
      <c r="A357" s="14"/>
      <c r="B357" s="1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28.5" customHeight="1">
      <c r="A358" s="14"/>
      <c r="B358" s="1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28.5" customHeight="1">
      <c r="A359" s="14"/>
      <c r="B359" s="1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28.5" customHeight="1">
      <c r="A360" s="14"/>
      <c r="B360" s="1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28.5" customHeight="1">
      <c r="A361" s="14"/>
      <c r="B361" s="1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28.5" customHeight="1">
      <c r="A362" s="14"/>
      <c r="B362" s="1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28.5" customHeight="1">
      <c r="A363" s="14"/>
      <c r="B363" s="1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28.5" customHeight="1">
      <c r="A364" s="14"/>
      <c r="B364" s="1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28.5" customHeight="1">
      <c r="A365" s="14"/>
      <c r="B365" s="1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28.5" customHeight="1">
      <c r="A366" s="14"/>
      <c r="B366" s="1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28.5" customHeight="1">
      <c r="A367" s="14"/>
      <c r="B367" s="1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28.5" customHeight="1">
      <c r="A368" s="14"/>
      <c r="B368" s="1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28.5" customHeight="1">
      <c r="A369" s="14"/>
      <c r="B369" s="1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28.5" customHeight="1">
      <c r="A370" s="14"/>
      <c r="B370" s="1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28.5" customHeight="1">
      <c r="A371" s="14"/>
      <c r="B371" s="1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28.5" customHeight="1">
      <c r="A372" s="14"/>
      <c r="B372" s="1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28.5" customHeight="1">
      <c r="A373" s="14"/>
      <c r="B373" s="1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28.5" customHeight="1">
      <c r="A374" s="14"/>
      <c r="B374" s="1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28.5" customHeight="1">
      <c r="A375" s="14"/>
      <c r="B375" s="1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28.5" customHeight="1">
      <c r="A376" s="14"/>
      <c r="B376" s="1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28.5" customHeight="1">
      <c r="A377" s="14"/>
      <c r="B377" s="1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28.5" customHeight="1">
      <c r="A378" s="14"/>
      <c r="B378" s="1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28.5" customHeight="1">
      <c r="A379" s="14"/>
      <c r="B379" s="1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28.5" customHeight="1">
      <c r="A380" s="14"/>
      <c r="B380" s="1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28.5" customHeight="1">
      <c r="A381" s="14"/>
      <c r="B381" s="1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28.5" customHeight="1">
      <c r="A382" s="14"/>
      <c r="B382" s="1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28.5" customHeight="1">
      <c r="A383" s="14"/>
      <c r="B383" s="1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28.5" customHeight="1">
      <c r="A384" s="14"/>
      <c r="B384" s="1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28.5" customHeight="1">
      <c r="A385" s="14"/>
      <c r="B385" s="1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28.5" customHeight="1">
      <c r="A386" s="14"/>
      <c r="B386" s="1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28.5" customHeight="1">
      <c r="A387" s="14"/>
      <c r="B387" s="1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28.5" customHeight="1">
      <c r="A388" s="14"/>
      <c r="B388" s="1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28.5" customHeight="1">
      <c r="A389" s="14"/>
      <c r="B389" s="1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28.5" customHeight="1">
      <c r="A390" s="14"/>
      <c r="B390" s="1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28.5" customHeight="1">
      <c r="A391" s="14"/>
      <c r="B391" s="1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28.5" customHeight="1">
      <c r="A392" s="14"/>
      <c r="B392" s="1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28.5" customHeight="1">
      <c r="A393" s="14"/>
      <c r="B393" s="1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28.5" customHeight="1">
      <c r="A394" s="14"/>
      <c r="B394" s="1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28.5" customHeight="1">
      <c r="A395" s="14"/>
      <c r="B395" s="1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28.5" customHeight="1">
      <c r="A396" s="14"/>
      <c r="B396" s="1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28.5" customHeight="1">
      <c r="A397" s="14"/>
      <c r="B397" s="1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28.5" customHeight="1">
      <c r="A398" s="14"/>
      <c r="B398" s="1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28.5" customHeight="1">
      <c r="A399" s="14"/>
      <c r="B399" s="1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28.5" customHeight="1">
      <c r="A400" s="14"/>
      <c r="B400" s="1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28.5" customHeight="1">
      <c r="A401" s="14"/>
      <c r="B401" s="1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28.5" customHeight="1">
      <c r="A402" s="14"/>
      <c r="B402" s="1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28.5" customHeight="1">
      <c r="A403" s="14"/>
      <c r="B403" s="1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28.5" customHeight="1">
      <c r="A404" s="14"/>
      <c r="B404" s="1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28.5" customHeight="1">
      <c r="A405" s="14"/>
      <c r="B405" s="1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28.5" customHeight="1">
      <c r="A406" s="14"/>
      <c r="B406" s="1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28.5" customHeight="1">
      <c r="A407" s="14"/>
      <c r="B407" s="1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28.5" customHeight="1">
      <c r="A408" s="14"/>
      <c r="B408" s="1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28.5" customHeight="1">
      <c r="A409" s="14"/>
      <c r="B409" s="1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28.5" customHeight="1">
      <c r="A410" s="14"/>
      <c r="B410" s="1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28.5" customHeight="1">
      <c r="A411" s="14"/>
      <c r="B411" s="1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28.5" customHeight="1">
      <c r="A412" s="14"/>
      <c r="B412" s="1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28.5" customHeight="1">
      <c r="A413" s="14"/>
      <c r="B413" s="1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28.5" customHeight="1">
      <c r="A414" s="14"/>
      <c r="B414" s="1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28.5" customHeight="1">
      <c r="A415" s="14"/>
      <c r="B415" s="1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28.5" customHeight="1">
      <c r="A416" s="14"/>
      <c r="B416" s="1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28.5" customHeight="1">
      <c r="A417" s="14"/>
      <c r="B417" s="1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28.5" customHeight="1">
      <c r="A418" s="14"/>
      <c r="B418" s="1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28.5" customHeight="1">
      <c r="A419" s="14"/>
      <c r="B419" s="1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28.5" customHeight="1">
      <c r="A420" s="14"/>
      <c r="B420" s="1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28.5" customHeight="1">
      <c r="A421" s="14"/>
      <c r="B421" s="1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28.5" customHeight="1">
      <c r="A422" s="14"/>
      <c r="B422" s="1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28.5" customHeight="1">
      <c r="A423" s="14"/>
      <c r="B423" s="1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28.5" customHeight="1">
      <c r="A424" s="14"/>
      <c r="B424" s="1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28.5" customHeight="1">
      <c r="A425" s="14"/>
      <c r="B425" s="1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28.5" customHeight="1">
      <c r="A426" s="14"/>
      <c r="B426" s="1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28.5" customHeight="1">
      <c r="A427" s="14"/>
      <c r="B427" s="1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28.5" customHeight="1">
      <c r="A428" s="14"/>
      <c r="B428" s="1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28.5" customHeight="1">
      <c r="A429" s="14"/>
      <c r="B429" s="1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28.5" customHeight="1">
      <c r="A430" s="14"/>
      <c r="B430" s="1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28.5" customHeight="1">
      <c r="A431" s="14"/>
      <c r="B431" s="15"/>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28.5" customHeight="1">
      <c r="A432" s="14"/>
      <c r="B432" s="15"/>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28.5" customHeight="1">
      <c r="A433" s="14"/>
      <c r="B433" s="15"/>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28.5" customHeight="1">
      <c r="A434" s="14"/>
      <c r="B434" s="15"/>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28.5" customHeight="1">
      <c r="A435" s="14"/>
      <c r="B435" s="15"/>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28.5" customHeight="1">
      <c r="A436" s="14"/>
      <c r="B436" s="15"/>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28.5" customHeight="1">
      <c r="A437" s="14"/>
      <c r="B437" s="15"/>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28.5" customHeight="1">
      <c r="A438" s="14"/>
      <c r="B438" s="15"/>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28.5" customHeight="1">
      <c r="A439" s="14"/>
      <c r="B439" s="15"/>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28.5" customHeight="1">
      <c r="A440" s="14"/>
      <c r="B440" s="15"/>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28.5" customHeight="1">
      <c r="A441" s="14"/>
      <c r="B441" s="15"/>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28.5" customHeight="1">
      <c r="A442" s="14"/>
      <c r="B442" s="15"/>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28.5" customHeight="1">
      <c r="A443" s="14"/>
      <c r="B443" s="15"/>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28.5" customHeight="1">
      <c r="A444" s="14"/>
      <c r="B444" s="15"/>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28.5" customHeight="1">
      <c r="A445" s="14"/>
      <c r="B445" s="15"/>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28.5" customHeight="1">
      <c r="A446" s="14"/>
      <c r="B446" s="15"/>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28.5" customHeight="1">
      <c r="A447" s="14"/>
      <c r="B447" s="15"/>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28.5" customHeight="1">
      <c r="A448" s="14"/>
      <c r="B448" s="15"/>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28.5" customHeight="1">
      <c r="A449" s="14"/>
      <c r="B449" s="15"/>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28.5" customHeight="1">
      <c r="A450" s="14"/>
      <c r="B450" s="15"/>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28.5" customHeight="1">
      <c r="A451" s="14"/>
      <c r="B451" s="15"/>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28.5" customHeight="1">
      <c r="A452" s="14"/>
      <c r="B452" s="15"/>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28.5" customHeight="1">
      <c r="A453" s="14"/>
      <c r="B453" s="15"/>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28.5" customHeight="1">
      <c r="A454" s="14"/>
      <c r="B454" s="15"/>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28.5" customHeight="1">
      <c r="A455" s="14"/>
      <c r="B455" s="15"/>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28.5" customHeight="1">
      <c r="A456" s="14"/>
      <c r="B456" s="15"/>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28.5" customHeight="1">
      <c r="A457" s="14"/>
      <c r="B457" s="15"/>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28.5" customHeight="1">
      <c r="A458" s="14"/>
      <c r="B458" s="15"/>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28.5" customHeight="1">
      <c r="A459" s="14"/>
      <c r="B459" s="15"/>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28.5" customHeight="1">
      <c r="A460" s="14"/>
      <c r="B460" s="15"/>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28.5" customHeight="1">
      <c r="A461" s="14"/>
      <c r="B461" s="15"/>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28.5" customHeight="1">
      <c r="A462" s="14"/>
      <c r="B462" s="15"/>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28.5" customHeight="1">
      <c r="A463" s="14"/>
      <c r="B463" s="15"/>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28.5" customHeight="1">
      <c r="A464" s="14"/>
      <c r="B464" s="15"/>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28.5" customHeight="1">
      <c r="A465" s="14"/>
      <c r="B465" s="15"/>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28.5" customHeight="1">
      <c r="A466" s="14"/>
      <c r="B466" s="15"/>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28.5" customHeight="1">
      <c r="A467" s="14"/>
      <c r="B467" s="15"/>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28.5" customHeight="1">
      <c r="A468" s="14"/>
      <c r="B468" s="15"/>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28.5" customHeight="1">
      <c r="A469" s="14"/>
      <c r="B469" s="15"/>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28.5" customHeight="1">
      <c r="A470" s="14"/>
      <c r="B470" s="15"/>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28.5" customHeight="1">
      <c r="A471" s="14"/>
      <c r="B471" s="15"/>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28.5" customHeight="1">
      <c r="A472" s="14"/>
      <c r="B472" s="15"/>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28.5" customHeight="1">
      <c r="A473" s="14"/>
      <c r="B473" s="15"/>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28.5" customHeight="1">
      <c r="A474" s="14"/>
      <c r="B474" s="15"/>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28.5" customHeight="1">
      <c r="A475" s="14"/>
      <c r="B475" s="15"/>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28.5" customHeight="1">
      <c r="A476" s="14"/>
      <c r="B476" s="15"/>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28.5" customHeight="1">
      <c r="A477" s="14"/>
      <c r="B477" s="15"/>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28.5" customHeight="1">
      <c r="A478" s="14"/>
      <c r="B478" s="15"/>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28.5" customHeight="1">
      <c r="A479" s="14"/>
      <c r="B479" s="15"/>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28.5" customHeight="1">
      <c r="A480" s="14"/>
      <c r="B480" s="15"/>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28.5" customHeight="1">
      <c r="A481" s="14"/>
      <c r="B481" s="15"/>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28.5" customHeight="1">
      <c r="A482" s="14"/>
      <c r="B482" s="15"/>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28.5" customHeight="1">
      <c r="A483" s="14"/>
      <c r="B483" s="15"/>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28.5" customHeight="1">
      <c r="A484" s="14"/>
      <c r="B484" s="15"/>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28.5" customHeight="1">
      <c r="A485" s="14"/>
      <c r="B485" s="15"/>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28.5" customHeight="1">
      <c r="A486" s="14"/>
      <c r="B486" s="15"/>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28.5" customHeight="1">
      <c r="A487" s="14"/>
      <c r="B487" s="15"/>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28.5" customHeight="1">
      <c r="A488" s="14"/>
      <c r="B488" s="15"/>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28.5" customHeight="1">
      <c r="A489" s="14"/>
      <c r="B489" s="15"/>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28.5" customHeight="1">
      <c r="A490" s="14"/>
      <c r="B490" s="15"/>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28.5" customHeight="1">
      <c r="A491" s="14"/>
      <c r="B491" s="15"/>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28.5" customHeight="1">
      <c r="A492" s="14"/>
      <c r="B492" s="15"/>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28.5" customHeight="1">
      <c r="A493" s="14"/>
      <c r="B493" s="15"/>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28.5" customHeight="1">
      <c r="A494" s="14"/>
      <c r="B494" s="15"/>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28.5" customHeight="1">
      <c r="A495" s="14"/>
      <c r="B495" s="15"/>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28.5" customHeight="1">
      <c r="A496" s="14"/>
      <c r="B496" s="15"/>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28.5" customHeight="1">
      <c r="A497" s="14"/>
      <c r="B497" s="15"/>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28.5" customHeight="1">
      <c r="A498" s="14"/>
      <c r="B498" s="15"/>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28.5" customHeight="1">
      <c r="A499" s="14"/>
      <c r="B499" s="15"/>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28.5" customHeight="1">
      <c r="A500" s="14"/>
      <c r="B500" s="15"/>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28.5" customHeight="1">
      <c r="A501" s="14"/>
      <c r="B501" s="15"/>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28.5" customHeight="1">
      <c r="A502" s="14"/>
      <c r="B502" s="15"/>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28.5" customHeight="1">
      <c r="A503" s="14"/>
      <c r="B503" s="15"/>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28.5" customHeight="1">
      <c r="A504" s="14"/>
      <c r="B504" s="15"/>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28.5" customHeight="1">
      <c r="A505" s="14"/>
      <c r="B505" s="15"/>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28.5" customHeight="1">
      <c r="A506" s="14"/>
      <c r="B506" s="15"/>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28.5" customHeight="1">
      <c r="A507" s="14"/>
      <c r="B507" s="15"/>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28.5" customHeight="1">
      <c r="A508" s="14"/>
      <c r="B508" s="15"/>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28.5" customHeight="1">
      <c r="A509" s="14"/>
      <c r="B509" s="15"/>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28.5" customHeight="1">
      <c r="A510" s="14"/>
      <c r="B510" s="15"/>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28.5" customHeight="1">
      <c r="A511" s="14"/>
      <c r="B511" s="15"/>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28.5" customHeight="1">
      <c r="A512" s="14"/>
      <c r="B512" s="15"/>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28.5" customHeight="1">
      <c r="A513" s="14"/>
      <c r="B513" s="15"/>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28.5" customHeight="1">
      <c r="A514" s="14"/>
      <c r="B514" s="15"/>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28.5" customHeight="1">
      <c r="A515" s="14"/>
      <c r="B515" s="15"/>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28.5" customHeight="1">
      <c r="A516" s="14"/>
      <c r="B516" s="15"/>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28.5" customHeight="1">
      <c r="A517" s="14"/>
      <c r="B517" s="15"/>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28.5" customHeight="1">
      <c r="A518" s="14"/>
      <c r="B518" s="15"/>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28.5" customHeight="1">
      <c r="A519" s="14"/>
      <c r="B519" s="15"/>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28.5" customHeight="1">
      <c r="A520" s="14"/>
      <c r="B520" s="15"/>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28.5" customHeight="1">
      <c r="A521" s="14"/>
      <c r="B521" s="15"/>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28.5" customHeight="1">
      <c r="A522" s="14"/>
      <c r="B522" s="15"/>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28.5" customHeight="1">
      <c r="A523" s="14"/>
      <c r="B523" s="15"/>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28.5" customHeight="1">
      <c r="A524" s="14"/>
      <c r="B524" s="15"/>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28.5" customHeight="1">
      <c r="A525" s="14"/>
      <c r="B525" s="15"/>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28.5" customHeight="1">
      <c r="A526" s="14"/>
      <c r="B526" s="15"/>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28.5" customHeight="1">
      <c r="A527" s="14"/>
      <c r="B527" s="15"/>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28.5" customHeight="1">
      <c r="A528" s="14"/>
      <c r="B528" s="15"/>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28.5" customHeight="1">
      <c r="A529" s="14"/>
      <c r="B529" s="15"/>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28.5" customHeight="1">
      <c r="A530" s="14"/>
      <c r="B530" s="15"/>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28.5" customHeight="1">
      <c r="A531" s="14"/>
      <c r="B531" s="15"/>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28.5" customHeight="1">
      <c r="A532" s="14"/>
      <c r="B532" s="15"/>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28.5" customHeight="1">
      <c r="A533" s="14"/>
      <c r="B533" s="15"/>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28.5" customHeight="1">
      <c r="A534" s="14"/>
      <c r="B534" s="15"/>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28.5" customHeight="1">
      <c r="A535" s="14"/>
      <c r="B535" s="15"/>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28.5" customHeight="1">
      <c r="A536" s="14"/>
      <c r="B536" s="15"/>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28.5" customHeight="1">
      <c r="A537" s="14"/>
      <c r="B537" s="15"/>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28.5" customHeight="1">
      <c r="A538" s="14"/>
      <c r="B538" s="15"/>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28.5" customHeight="1">
      <c r="A539" s="14"/>
      <c r="B539" s="15"/>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28.5" customHeight="1">
      <c r="A540" s="14"/>
      <c r="B540" s="15"/>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28.5" customHeight="1">
      <c r="A541" s="14"/>
      <c r="B541" s="15"/>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28.5" customHeight="1">
      <c r="A542" s="14"/>
      <c r="B542" s="15"/>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28.5" customHeight="1">
      <c r="A543" s="14"/>
      <c r="B543" s="15"/>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28.5" customHeight="1">
      <c r="A544" s="14"/>
      <c r="B544" s="15"/>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28.5" customHeight="1">
      <c r="A545" s="14"/>
      <c r="B545" s="15"/>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28.5" customHeight="1">
      <c r="A546" s="14"/>
      <c r="B546" s="15"/>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28.5" customHeight="1">
      <c r="A547" s="14"/>
      <c r="B547" s="15"/>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28.5" customHeight="1">
      <c r="A548" s="14"/>
      <c r="B548" s="15"/>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28.5" customHeight="1">
      <c r="A549" s="14"/>
      <c r="B549" s="15"/>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28.5" customHeight="1">
      <c r="A550" s="14"/>
      <c r="B550" s="15"/>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28.5" customHeight="1">
      <c r="A551" s="14"/>
      <c r="B551" s="15"/>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28.5" customHeight="1">
      <c r="A552" s="14"/>
      <c r="B552" s="15"/>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28.5" customHeight="1">
      <c r="A553" s="14"/>
      <c r="B553" s="15"/>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28.5" customHeight="1">
      <c r="A554" s="14"/>
      <c r="B554" s="15"/>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28.5" customHeight="1">
      <c r="A555" s="14"/>
      <c r="B555" s="15"/>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28.5" customHeight="1">
      <c r="A556" s="14"/>
      <c r="B556" s="15"/>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28.5" customHeight="1">
      <c r="A557" s="14"/>
      <c r="B557" s="15"/>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28.5" customHeight="1">
      <c r="A558" s="14"/>
      <c r="B558" s="15"/>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28.5" customHeight="1">
      <c r="A559" s="14"/>
      <c r="B559" s="15"/>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28.5" customHeight="1">
      <c r="A560" s="14"/>
      <c r="B560" s="15"/>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28.5" customHeight="1">
      <c r="A561" s="14"/>
      <c r="B561" s="15"/>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28.5" customHeight="1">
      <c r="A562" s="14"/>
      <c r="B562" s="15"/>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28.5" customHeight="1">
      <c r="A563" s="14"/>
      <c r="B563" s="15"/>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28.5" customHeight="1">
      <c r="A564" s="14"/>
      <c r="B564" s="15"/>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28.5" customHeight="1">
      <c r="A565" s="14"/>
      <c r="B565" s="15"/>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28.5" customHeight="1">
      <c r="A566" s="14"/>
      <c r="B566" s="15"/>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28.5" customHeight="1">
      <c r="A567" s="14"/>
      <c r="B567" s="15"/>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28.5" customHeight="1">
      <c r="A568" s="14"/>
      <c r="B568" s="15"/>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28.5" customHeight="1">
      <c r="A569" s="14"/>
      <c r="B569" s="15"/>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28.5" customHeight="1">
      <c r="A570" s="14"/>
      <c r="B570" s="15"/>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28.5" customHeight="1">
      <c r="A571" s="14"/>
      <c r="B571" s="15"/>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28.5" customHeight="1">
      <c r="A572" s="14"/>
      <c r="B572" s="15"/>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28.5" customHeight="1">
      <c r="A573" s="14"/>
      <c r="B573" s="15"/>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28.5" customHeight="1">
      <c r="A574" s="14"/>
      <c r="B574" s="15"/>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28.5" customHeight="1">
      <c r="A575" s="14"/>
      <c r="B575" s="15"/>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28.5" customHeight="1">
      <c r="A576" s="14"/>
      <c r="B576" s="15"/>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28.5" customHeight="1">
      <c r="A577" s="14"/>
      <c r="B577" s="15"/>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28.5" customHeight="1">
      <c r="A578" s="14"/>
      <c r="B578" s="15"/>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28.5" customHeight="1">
      <c r="A579" s="14"/>
      <c r="B579" s="15"/>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28.5" customHeight="1">
      <c r="A580" s="14"/>
      <c r="B580" s="15"/>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28.5" customHeight="1">
      <c r="A581" s="14"/>
      <c r="B581" s="15"/>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28.5" customHeight="1">
      <c r="A582" s="14"/>
      <c r="B582" s="15"/>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28.5" customHeight="1">
      <c r="A583" s="14"/>
      <c r="B583" s="15"/>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28.5" customHeight="1">
      <c r="A584" s="14"/>
      <c r="B584" s="15"/>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28.5" customHeight="1">
      <c r="A585" s="14"/>
      <c r="B585" s="15"/>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28.5" customHeight="1">
      <c r="A586" s="14"/>
      <c r="B586" s="15"/>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28.5" customHeight="1">
      <c r="A587" s="14"/>
      <c r="B587" s="15"/>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28.5" customHeight="1">
      <c r="A588" s="14"/>
      <c r="B588" s="15"/>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28.5" customHeight="1">
      <c r="A589" s="14"/>
      <c r="B589" s="15"/>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28.5" customHeight="1">
      <c r="A590" s="14"/>
      <c r="B590" s="15"/>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28.5" customHeight="1">
      <c r="A591" s="14"/>
      <c r="B591" s="15"/>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28.5" customHeight="1">
      <c r="A592" s="14"/>
      <c r="B592" s="15"/>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28.5" customHeight="1">
      <c r="A593" s="14"/>
      <c r="B593" s="15"/>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28.5" customHeight="1">
      <c r="A594" s="14"/>
      <c r="B594" s="15"/>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28.5" customHeight="1">
      <c r="A595" s="14"/>
      <c r="B595" s="15"/>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28.5" customHeight="1">
      <c r="A596" s="14"/>
      <c r="B596" s="15"/>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28.5" customHeight="1">
      <c r="A597" s="14"/>
      <c r="B597" s="15"/>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28.5" customHeight="1">
      <c r="A598" s="14"/>
      <c r="B598" s="15"/>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28.5" customHeight="1">
      <c r="A599" s="14"/>
      <c r="B599" s="15"/>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28.5" customHeight="1">
      <c r="A600" s="14"/>
      <c r="B600" s="15"/>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28.5" customHeight="1">
      <c r="A601" s="14"/>
      <c r="B601" s="15"/>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28.5" customHeight="1">
      <c r="A602" s="14"/>
      <c r="B602" s="15"/>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28.5" customHeight="1">
      <c r="A603" s="14"/>
      <c r="B603" s="15"/>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28.5" customHeight="1">
      <c r="A604" s="14"/>
      <c r="B604" s="15"/>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28.5" customHeight="1">
      <c r="A605" s="14"/>
      <c r="B605" s="15"/>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28.5" customHeight="1">
      <c r="A606" s="14"/>
      <c r="B606" s="15"/>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28.5" customHeight="1">
      <c r="A607" s="14"/>
      <c r="B607" s="15"/>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28.5" customHeight="1">
      <c r="A608" s="14"/>
      <c r="B608" s="15"/>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28.5" customHeight="1">
      <c r="A609" s="14"/>
      <c r="B609" s="15"/>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28.5" customHeight="1">
      <c r="A610" s="14"/>
      <c r="B610" s="15"/>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28.5" customHeight="1">
      <c r="A611" s="14"/>
      <c r="B611" s="15"/>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28.5" customHeight="1">
      <c r="A612" s="14"/>
      <c r="B612" s="15"/>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28.5" customHeight="1">
      <c r="A613" s="14"/>
      <c r="B613" s="15"/>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28.5" customHeight="1">
      <c r="A614" s="14"/>
      <c r="B614" s="15"/>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28.5" customHeight="1">
      <c r="A615" s="14"/>
      <c r="B615" s="15"/>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28.5" customHeight="1">
      <c r="A616" s="14"/>
      <c r="B616" s="15"/>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28.5" customHeight="1">
      <c r="A617" s="14"/>
      <c r="B617" s="15"/>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28.5" customHeight="1">
      <c r="A618" s="14"/>
      <c r="B618" s="15"/>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28.5" customHeight="1">
      <c r="A619" s="14"/>
      <c r="B619" s="15"/>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28.5" customHeight="1">
      <c r="A620" s="14"/>
      <c r="B620" s="15"/>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28.5" customHeight="1">
      <c r="A621" s="14"/>
      <c r="B621" s="15"/>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28.5" customHeight="1">
      <c r="A622" s="14"/>
      <c r="B622" s="15"/>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28.5" customHeight="1">
      <c r="A623" s="14"/>
      <c r="B623" s="15"/>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28.5" customHeight="1">
      <c r="A624" s="14"/>
      <c r="B624" s="15"/>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28.5" customHeight="1">
      <c r="A625" s="14"/>
      <c r="B625" s="15"/>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28.5" customHeight="1">
      <c r="A626" s="14"/>
      <c r="B626" s="15"/>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28.5" customHeight="1">
      <c r="A627" s="14"/>
      <c r="B627" s="15"/>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28.5" customHeight="1">
      <c r="A628" s="14"/>
      <c r="B628" s="15"/>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28.5" customHeight="1">
      <c r="A629" s="14"/>
      <c r="B629" s="15"/>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28.5" customHeight="1">
      <c r="A630" s="14"/>
      <c r="B630" s="15"/>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28.5" customHeight="1">
      <c r="A631" s="14"/>
      <c r="B631" s="15"/>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28.5" customHeight="1">
      <c r="A632" s="14"/>
      <c r="B632" s="15"/>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28.5" customHeight="1">
      <c r="A633" s="14"/>
      <c r="B633" s="15"/>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28.5" customHeight="1">
      <c r="A634" s="14"/>
      <c r="B634" s="15"/>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28.5" customHeight="1">
      <c r="A635" s="14"/>
      <c r="B635" s="15"/>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28.5" customHeight="1">
      <c r="A636" s="14"/>
      <c r="B636" s="15"/>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28.5" customHeight="1">
      <c r="A637" s="14"/>
      <c r="B637" s="15"/>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28.5" customHeight="1">
      <c r="A638" s="14"/>
      <c r="B638" s="15"/>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28.5" customHeight="1">
      <c r="A639" s="14"/>
      <c r="B639" s="15"/>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28.5" customHeight="1">
      <c r="A640" s="14"/>
      <c r="B640" s="15"/>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28.5" customHeight="1">
      <c r="A641" s="14"/>
      <c r="B641" s="15"/>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28.5" customHeight="1">
      <c r="A642" s="14"/>
      <c r="B642" s="15"/>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28.5" customHeight="1">
      <c r="A643" s="14"/>
      <c r="B643" s="15"/>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28.5" customHeight="1">
      <c r="A644" s="14"/>
      <c r="B644" s="15"/>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28.5" customHeight="1">
      <c r="A645" s="14"/>
      <c r="B645" s="15"/>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28.5" customHeight="1">
      <c r="A646" s="14"/>
      <c r="B646" s="15"/>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28.5" customHeight="1">
      <c r="A647" s="14"/>
      <c r="B647" s="15"/>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28.5" customHeight="1">
      <c r="A648" s="14"/>
      <c r="B648" s="15"/>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28.5" customHeight="1">
      <c r="A649" s="14"/>
      <c r="B649" s="15"/>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28.5" customHeight="1">
      <c r="A650" s="14"/>
      <c r="B650" s="15"/>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28.5" customHeight="1">
      <c r="A651" s="14"/>
      <c r="B651" s="15"/>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28.5" customHeight="1">
      <c r="A652" s="14"/>
      <c r="B652" s="15"/>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28.5" customHeight="1">
      <c r="A653" s="14"/>
      <c r="B653" s="15"/>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28.5" customHeight="1">
      <c r="A654" s="14"/>
      <c r="B654" s="15"/>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28.5" customHeight="1">
      <c r="A655" s="14"/>
      <c r="B655" s="15"/>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28.5" customHeight="1">
      <c r="A656" s="14"/>
      <c r="B656" s="15"/>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28.5" customHeight="1">
      <c r="A657" s="14"/>
      <c r="B657" s="15"/>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28.5" customHeight="1">
      <c r="A658" s="14"/>
      <c r="B658" s="15"/>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28.5" customHeight="1">
      <c r="A659" s="14"/>
      <c r="B659" s="15"/>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28.5" customHeight="1">
      <c r="A660" s="14"/>
      <c r="B660" s="15"/>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28.5" customHeight="1">
      <c r="A661" s="14"/>
      <c r="B661" s="15"/>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28.5" customHeight="1">
      <c r="A662" s="14"/>
      <c r="B662" s="15"/>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28.5" customHeight="1">
      <c r="A663" s="14"/>
      <c r="B663" s="15"/>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28.5" customHeight="1">
      <c r="A664" s="14"/>
      <c r="B664" s="15"/>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28.5" customHeight="1">
      <c r="A665" s="14"/>
      <c r="B665" s="15"/>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28.5" customHeight="1">
      <c r="A666" s="14"/>
      <c r="B666" s="15"/>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28.5" customHeight="1">
      <c r="A667" s="14"/>
      <c r="B667" s="15"/>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28.5" customHeight="1">
      <c r="A668" s="14"/>
      <c r="B668" s="15"/>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28.5" customHeight="1">
      <c r="A669" s="14"/>
      <c r="B669" s="15"/>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28.5" customHeight="1">
      <c r="A670" s="14"/>
      <c r="B670" s="15"/>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28.5" customHeight="1">
      <c r="A671" s="14"/>
      <c r="B671" s="15"/>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28.5" customHeight="1">
      <c r="A672" s="14"/>
      <c r="B672" s="15"/>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28.5" customHeight="1">
      <c r="A673" s="14"/>
      <c r="B673" s="15"/>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28.5" customHeight="1">
      <c r="A674" s="14"/>
      <c r="B674" s="15"/>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28.5" customHeight="1">
      <c r="A675" s="14"/>
      <c r="B675" s="15"/>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28.5" customHeight="1">
      <c r="A676" s="14"/>
      <c r="B676" s="15"/>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28.5" customHeight="1">
      <c r="A677" s="14"/>
      <c r="B677" s="15"/>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28.5" customHeight="1">
      <c r="A678" s="14"/>
      <c r="B678" s="15"/>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28.5" customHeight="1">
      <c r="A679" s="14"/>
      <c r="B679" s="15"/>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28.5" customHeight="1">
      <c r="A680" s="14"/>
      <c r="B680" s="15"/>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28.5" customHeight="1">
      <c r="A681" s="14"/>
      <c r="B681" s="15"/>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28.5" customHeight="1">
      <c r="A682" s="14"/>
      <c r="B682" s="15"/>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28.5" customHeight="1">
      <c r="A683" s="14"/>
      <c r="B683" s="15"/>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28.5" customHeight="1">
      <c r="A684" s="14"/>
      <c r="B684" s="15"/>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28.5" customHeight="1">
      <c r="A685" s="14"/>
      <c r="B685" s="15"/>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28.5" customHeight="1">
      <c r="A686" s="14"/>
      <c r="B686" s="15"/>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28.5" customHeight="1">
      <c r="A687" s="14"/>
      <c r="B687" s="15"/>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28.5" customHeight="1">
      <c r="A688" s="14"/>
      <c r="B688" s="15"/>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28.5" customHeight="1">
      <c r="A689" s="14"/>
      <c r="B689" s="15"/>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28.5" customHeight="1">
      <c r="A690" s="14"/>
      <c r="B690" s="15"/>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28.5" customHeight="1">
      <c r="A691" s="14"/>
      <c r="B691" s="15"/>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28.5" customHeight="1">
      <c r="A692" s="14"/>
      <c r="B692" s="15"/>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28.5" customHeight="1">
      <c r="A693" s="14"/>
      <c r="B693" s="15"/>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28.5" customHeight="1">
      <c r="A694" s="14"/>
      <c r="B694" s="15"/>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28.5" customHeight="1">
      <c r="A695" s="14"/>
      <c r="B695" s="15"/>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28.5" customHeight="1">
      <c r="A696" s="14"/>
      <c r="B696" s="15"/>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28.5" customHeight="1">
      <c r="A697" s="14"/>
      <c r="B697" s="15"/>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28.5" customHeight="1">
      <c r="A698" s="14"/>
      <c r="B698" s="15"/>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28.5" customHeight="1">
      <c r="A699" s="14"/>
      <c r="B699" s="15"/>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28.5" customHeight="1">
      <c r="A700" s="14"/>
      <c r="B700" s="15"/>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28.5" customHeight="1">
      <c r="A701" s="14"/>
      <c r="B701" s="15"/>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28.5" customHeight="1">
      <c r="A702" s="14"/>
      <c r="B702" s="15"/>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28.5" customHeight="1">
      <c r="A703" s="14"/>
      <c r="B703" s="15"/>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28.5" customHeight="1">
      <c r="A704" s="14"/>
      <c r="B704" s="15"/>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28.5" customHeight="1">
      <c r="A705" s="14"/>
      <c r="B705" s="15"/>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28.5" customHeight="1">
      <c r="A706" s="14"/>
      <c r="B706" s="15"/>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28.5" customHeight="1">
      <c r="A707" s="14"/>
      <c r="B707" s="15"/>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28.5" customHeight="1">
      <c r="A708" s="14"/>
      <c r="B708" s="15"/>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28.5" customHeight="1">
      <c r="A709" s="14"/>
      <c r="B709" s="15"/>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28.5" customHeight="1">
      <c r="A710" s="14"/>
      <c r="B710" s="15"/>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28.5" customHeight="1">
      <c r="A711" s="14"/>
      <c r="B711" s="15"/>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28.5" customHeight="1">
      <c r="A712" s="14"/>
      <c r="B712" s="15"/>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28.5" customHeight="1">
      <c r="A713" s="14"/>
      <c r="B713" s="15"/>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28.5" customHeight="1">
      <c r="A714" s="14"/>
      <c r="B714" s="15"/>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28.5" customHeight="1">
      <c r="A715" s="14"/>
      <c r="B715" s="15"/>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28.5" customHeight="1">
      <c r="A716" s="14"/>
      <c r="B716" s="15"/>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28.5" customHeight="1">
      <c r="A717" s="14"/>
      <c r="B717" s="15"/>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28.5" customHeight="1">
      <c r="A718" s="14"/>
      <c r="B718" s="15"/>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28.5" customHeight="1">
      <c r="A719" s="14"/>
      <c r="B719" s="15"/>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28.5" customHeight="1">
      <c r="A720" s="14"/>
      <c r="B720" s="15"/>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28.5" customHeight="1">
      <c r="A721" s="14"/>
      <c r="B721" s="15"/>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28.5" customHeight="1">
      <c r="A722" s="14"/>
      <c r="B722" s="15"/>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28.5" customHeight="1">
      <c r="A723" s="14"/>
      <c r="B723" s="15"/>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28.5" customHeight="1">
      <c r="A724" s="14"/>
      <c r="B724" s="15"/>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28.5" customHeight="1">
      <c r="A725" s="14"/>
      <c r="B725" s="15"/>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28.5" customHeight="1">
      <c r="A726" s="14"/>
      <c r="B726" s="15"/>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28.5" customHeight="1">
      <c r="A727" s="14"/>
      <c r="B727" s="15"/>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28.5" customHeight="1">
      <c r="A728" s="14"/>
      <c r="B728" s="15"/>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28.5" customHeight="1">
      <c r="A729" s="14"/>
      <c r="B729" s="15"/>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28.5" customHeight="1">
      <c r="A730" s="14"/>
      <c r="B730" s="15"/>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28.5" customHeight="1">
      <c r="A731" s="14"/>
      <c r="B731" s="15"/>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28.5" customHeight="1">
      <c r="A732" s="14"/>
      <c r="B732" s="15"/>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28.5" customHeight="1">
      <c r="A733" s="14"/>
      <c r="B733" s="15"/>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28.5" customHeight="1">
      <c r="A734" s="14"/>
      <c r="B734" s="15"/>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28.5" customHeight="1">
      <c r="A735" s="14"/>
      <c r="B735" s="15"/>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28.5" customHeight="1">
      <c r="A736" s="14"/>
      <c r="B736" s="15"/>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28.5" customHeight="1">
      <c r="A737" s="14"/>
      <c r="B737" s="15"/>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28.5" customHeight="1">
      <c r="A738" s="14"/>
      <c r="B738" s="15"/>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28.5" customHeight="1">
      <c r="A739" s="14"/>
      <c r="B739" s="15"/>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28.5" customHeight="1">
      <c r="A740" s="14"/>
      <c r="B740" s="15"/>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28.5" customHeight="1">
      <c r="A741" s="14"/>
      <c r="B741" s="15"/>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28.5" customHeight="1">
      <c r="A742" s="14"/>
      <c r="B742" s="15"/>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28.5" customHeight="1">
      <c r="A743" s="14"/>
      <c r="B743" s="15"/>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28.5" customHeight="1">
      <c r="A744" s="14"/>
      <c r="B744" s="15"/>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28.5" customHeight="1">
      <c r="A745" s="14"/>
      <c r="B745" s="15"/>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28.5" customHeight="1">
      <c r="A746" s="14"/>
      <c r="B746" s="15"/>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28.5" customHeight="1">
      <c r="A747" s="14"/>
      <c r="B747" s="15"/>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28.5" customHeight="1">
      <c r="A748" s="14"/>
      <c r="B748" s="15"/>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28.5" customHeight="1">
      <c r="A749" s="14"/>
      <c r="B749" s="15"/>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28.5" customHeight="1">
      <c r="A750" s="14"/>
      <c r="B750" s="15"/>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28.5" customHeight="1">
      <c r="A751" s="14"/>
      <c r="B751" s="15"/>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28.5" customHeight="1">
      <c r="A752" s="14"/>
      <c r="B752" s="15"/>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28.5" customHeight="1">
      <c r="A753" s="14"/>
      <c r="B753" s="15"/>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28.5" customHeight="1">
      <c r="A754" s="14"/>
      <c r="B754" s="15"/>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28.5" customHeight="1">
      <c r="A755" s="14"/>
      <c r="B755" s="15"/>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28.5" customHeight="1">
      <c r="A756" s="14"/>
      <c r="B756" s="15"/>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28.5" customHeight="1">
      <c r="A757" s="14"/>
      <c r="B757" s="15"/>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28.5" customHeight="1">
      <c r="A758" s="14"/>
      <c r="B758" s="15"/>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28.5" customHeight="1">
      <c r="A759" s="14"/>
      <c r="B759" s="15"/>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28.5" customHeight="1">
      <c r="A760" s="14"/>
      <c r="B760" s="15"/>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28.5" customHeight="1">
      <c r="A761" s="14"/>
      <c r="B761" s="15"/>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28.5" customHeight="1">
      <c r="A762" s="14"/>
      <c r="B762" s="15"/>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28.5" customHeight="1">
      <c r="A763" s="14"/>
      <c r="B763" s="15"/>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28.5" customHeight="1">
      <c r="A764" s="14"/>
      <c r="B764" s="15"/>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28.5" customHeight="1">
      <c r="A765" s="14"/>
      <c r="B765" s="15"/>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28.5" customHeight="1">
      <c r="A766" s="14"/>
      <c r="B766" s="15"/>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28.5" customHeight="1">
      <c r="A767" s="14"/>
      <c r="B767" s="15"/>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28.5" customHeight="1">
      <c r="A768" s="14"/>
      <c r="B768" s="15"/>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28.5" customHeight="1">
      <c r="A769" s="14"/>
      <c r="B769" s="15"/>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28.5" customHeight="1">
      <c r="A770" s="14"/>
      <c r="B770" s="15"/>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28.5" customHeight="1">
      <c r="A771" s="14"/>
      <c r="B771" s="15"/>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28.5" customHeight="1">
      <c r="A772" s="14"/>
      <c r="B772" s="15"/>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28.5" customHeight="1">
      <c r="A773" s="14"/>
      <c r="B773" s="15"/>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28.5" customHeight="1">
      <c r="A774" s="14"/>
      <c r="B774" s="15"/>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28.5" customHeight="1">
      <c r="A775" s="14"/>
      <c r="B775" s="15"/>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28.5" customHeight="1">
      <c r="A776" s="14"/>
      <c r="B776" s="15"/>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28.5" customHeight="1">
      <c r="A777" s="14"/>
      <c r="B777" s="15"/>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28.5" customHeight="1">
      <c r="A778" s="14"/>
      <c r="B778" s="15"/>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28.5" customHeight="1">
      <c r="A779" s="14"/>
      <c r="B779" s="15"/>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28.5" customHeight="1">
      <c r="A780" s="14"/>
      <c r="B780" s="15"/>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28.5" customHeight="1">
      <c r="A781" s="14"/>
      <c r="B781" s="15"/>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28.5" customHeight="1">
      <c r="A782" s="14"/>
      <c r="B782" s="15"/>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28.5" customHeight="1">
      <c r="A783" s="14"/>
      <c r="B783" s="15"/>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28.5" customHeight="1">
      <c r="A784" s="14"/>
      <c r="B784" s="15"/>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28.5" customHeight="1">
      <c r="A785" s="14"/>
      <c r="B785" s="15"/>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28.5" customHeight="1">
      <c r="A786" s="14"/>
      <c r="B786" s="15"/>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28.5" customHeight="1">
      <c r="A787" s="14"/>
      <c r="B787" s="15"/>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28.5" customHeight="1">
      <c r="A788" s="14"/>
      <c r="B788" s="15"/>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28.5" customHeight="1">
      <c r="A789" s="14"/>
      <c r="B789" s="15"/>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28.5" customHeight="1">
      <c r="A790" s="14"/>
      <c r="B790" s="15"/>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28.5" customHeight="1">
      <c r="A791" s="14"/>
      <c r="B791" s="15"/>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28.5" customHeight="1">
      <c r="A792" s="14"/>
      <c r="B792" s="15"/>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28.5" customHeight="1">
      <c r="A793" s="14"/>
      <c r="B793" s="15"/>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28.5" customHeight="1">
      <c r="A794" s="14"/>
      <c r="B794" s="15"/>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28.5" customHeight="1">
      <c r="A795" s="14"/>
      <c r="B795" s="15"/>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28.5" customHeight="1">
      <c r="A796" s="14"/>
      <c r="B796" s="15"/>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28.5" customHeight="1">
      <c r="A797" s="14"/>
      <c r="B797" s="15"/>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28.5" customHeight="1">
      <c r="A798" s="14"/>
      <c r="B798" s="15"/>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28.5" customHeight="1">
      <c r="A799" s="14"/>
      <c r="B799" s="15"/>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28.5" customHeight="1">
      <c r="A800" s="14"/>
      <c r="B800" s="15"/>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28.5" customHeight="1">
      <c r="A801" s="14"/>
      <c r="B801" s="15"/>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28.5" customHeight="1">
      <c r="A802" s="14"/>
      <c r="B802" s="15"/>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28.5" customHeight="1">
      <c r="A803" s="14"/>
      <c r="B803" s="15"/>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28.5" customHeight="1">
      <c r="A804" s="14"/>
      <c r="B804" s="15"/>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28.5" customHeight="1">
      <c r="A805" s="14"/>
      <c r="B805" s="15"/>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28.5" customHeight="1">
      <c r="A806" s="14"/>
      <c r="B806" s="15"/>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28.5" customHeight="1">
      <c r="A807" s="14"/>
      <c r="B807" s="15"/>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28.5" customHeight="1">
      <c r="A808" s="14"/>
      <c r="B808" s="15"/>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28.5" customHeight="1">
      <c r="A809" s="14"/>
      <c r="B809" s="15"/>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28.5" customHeight="1">
      <c r="A810" s="14"/>
      <c r="B810" s="15"/>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28.5" customHeight="1">
      <c r="A811" s="14"/>
      <c r="B811" s="15"/>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28.5" customHeight="1">
      <c r="A812" s="14"/>
      <c r="B812" s="15"/>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28.5" customHeight="1">
      <c r="A813" s="14"/>
      <c r="B813" s="15"/>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28.5" customHeight="1">
      <c r="A814" s="14"/>
      <c r="B814" s="15"/>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28.5" customHeight="1">
      <c r="A815" s="14"/>
      <c r="B815" s="15"/>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28.5" customHeight="1">
      <c r="A816" s="14"/>
      <c r="B816" s="15"/>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28.5" customHeight="1">
      <c r="A817" s="14"/>
      <c r="B817" s="15"/>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28.5" customHeight="1">
      <c r="A818" s="14"/>
      <c r="B818" s="15"/>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28.5" customHeight="1">
      <c r="A819" s="14"/>
      <c r="B819" s="15"/>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28.5" customHeight="1">
      <c r="A820" s="14"/>
      <c r="B820" s="15"/>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28.5" customHeight="1">
      <c r="A821" s="14"/>
      <c r="B821" s="15"/>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28.5" customHeight="1">
      <c r="A822" s="14"/>
      <c r="B822" s="15"/>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28.5" customHeight="1">
      <c r="A823" s="14"/>
      <c r="B823" s="15"/>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28.5" customHeight="1">
      <c r="A824" s="14"/>
      <c r="B824" s="15"/>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28.5" customHeight="1">
      <c r="A825" s="14"/>
      <c r="B825" s="15"/>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28.5" customHeight="1">
      <c r="A826" s="14"/>
      <c r="B826" s="15"/>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28.5" customHeight="1">
      <c r="A827" s="14"/>
      <c r="B827" s="15"/>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28.5" customHeight="1">
      <c r="A828" s="14"/>
      <c r="B828" s="15"/>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28.5" customHeight="1">
      <c r="A829" s="14"/>
      <c r="B829" s="15"/>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28.5" customHeight="1">
      <c r="A830" s="14"/>
      <c r="B830" s="15"/>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28.5" customHeight="1">
      <c r="A831" s="14"/>
      <c r="B831" s="15"/>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28.5" customHeight="1">
      <c r="A832" s="14"/>
      <c r="B832" s="15"/>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28.5" customHeight="1">
      <c r="A833" s="14"/>
      <c r="B833" s="15"/>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28.5" customHeight="1">
      <c r="A834" s="14"/>
      <c r="B834" s="15"/>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28.5" customHeight="1">
      <c r="A835" s="14"/>
      <c r="B835" s="15"/>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28.5" customHeight="1">
      <c r="A836" s="14"/>
      <c r="B836" s="15"/>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28.5" customHeight="1">
      <c r="A837" s="14"/>
      <c r="B837" s="15"/>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28.5" customHeight="1">
      <c r="A838" s="14"/>
      <c r="B838" s="15"/>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28.5" customHeight="1">
      <c r="A839" s="14"/>
      <c r="B839" s="15"/>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28.5" customHeight="1">
      <c r="A840" s="14"/>
      <c r="B840" s="15"/>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28.5" customHeight="1">
      <c r="A841" s="14"/>
      <c r="B841" s="15"/>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28.5" customHeight="1">
      <c r="A842" s="14"/>
      <c r="B842" s="15"/>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28.5" customHeight="1">
      <c r="A843" s="14"/>
      <c r="B843" s="15"/>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28.5" customHeight="1">
      <c r="A844" s="14"/>
      <c r="B844" s="15"/>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28.5" customHeight="1">
      <c r="A845" s="14"/>
      <c r="B845" s="15"/>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28.5" customHeight="1">
      <c r="A846" s="14"/>
      <c r="B846" s="15"/>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28.5" customHeight="1">
      <c r="A847" s="14"/>
      <c r="B847" s="15"/>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28.5" customHeight="1">
      <c r="A848" s="14"/>
      <c r="B848" s="15"/>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28.5" customHeight="1">
      <c r="A849" s="14"/>
      <c r="B849" s="15"/>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28.5" customHeight="1">
      <c r="A850" s="14"/>
      <c r="B850" s="15"/>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28.5" customHeight="1">
      <c r="A851" s="14"/>
      <c r="B851" s="15"/>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28.5" customHeight="1">
      <c r="A852" s="14"/>
      <c r="B852" s="15"/>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28.5" customHeight="1">
      <c r="A853" s="14"/>
      <c r="B853" s="15"/>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28.5" customHeight="1">
      <c r="A854" s="14"/>
      <c r="B854" s="15"/>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28.5" customHeight="1">
      <c r="A855" s="14"/>
      <c r="B855" s="15"/>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28.5" customHeight="1">
      <c r="A856" s="14"/>
      <c r="B856" s="15"/>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28.5" customHeight="1">
      <c r="A857" s="14"/>
      <c r="B857" s="15"/>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28.5" customHeight="1">
      <c r="A858" s="14"/>
      <c r="B858" s="15"/>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28.5" customHeight="1">
      <c r="A859" s="14"/>
      <c r="B859" s="15"/>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28.5" customHeight="1">
      <c r="A860" s="14"/>
      <c r="B860" s="15"/>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28.5" customHeight="1">
      <c r="A861" s="14"/>
      <c r="B861" s="15"/>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28.5" customHeight="1">
      <c r="A862" s="14"/>
      <c r="B862" s="15"/>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28.5" customHeight="1">
      <c r="A863" s="14"/>
      <c r="B863" s="15"/>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28.5" customHeight="1">
      <c r="A864" s="14"/>
      <c r="B864" s="15"/>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28.5" customHeight="1">
      <c r="A865" s="14"/>
      <c r="B865" s="15"/>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28.5" customHeight="1">
      <c r="A866" s="14"/>
      <c r="B866" s="15"/>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28.5" customHeight="1">
      <c r="A867" s="14"/>
      <c r="B867" s="15"/>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28.5" customHeight="1">
      <c r="A868" s="14"/>
      <c r="B868" s="15"/>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28.5" customHeight="1">
      <c r="A869" s="14"/>
      <c r="B869" s="15"/>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28.5" customHeight="1">
      <c r="A870" s="14"/>
      <c r="B870" s="15"/>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28.5" customHeight="1">
      <c r="A871" s="14"/>
      <c r="B871" s="15"/>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28.5" customHeight="1">
      <c r="A872" s="14"/>
      <c r="B872" s="15"/>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28.5" customHeight="1">
      <c r="A873" s="14"/>
      <c r="B873" s="15"/>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28.5" customHeight="1">
      <c r="A874" s="14"/>
      <c r="B874" s="15"/>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28.5" customHeight="1">
      <c r="A875" s="14"/>
      <c r="B875" s="15"/>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28.5" customHeight="1">
      <c r="A876" s="14"/>
      <c r="B876" s="15"/>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28.5" customHeight="1">
      <c r="A877" s="14"/>
      <c r="B877" s="15"/>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28.5" customHeight="1">
      <c r="A878" s="14"/>
      <c r="B878" s="15"/>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28.5" customHeight="1">
      <c r="A879" s="14"/>
      <c r="B879" s="15"/>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28.5" customHeight="1">
      <c r="A880" s="14"/>
      <c r="B880" s="15"/>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28.5" customHeight="1">
      <c r="A881" s="14"/>
      <c r="B881" s="15"/>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28.5" customHeight="1">
      <c r="A882" s="14"/>
      <c r="B882" s="15"/>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28.5" customHeight="1">
      <c r="A883" s="14"/>
      <c r="B883" s="15"/>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28.5" customHeight="1">
      <c r="A884" s="14"/>
      <c r="B884" s="15"/>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28.5" customHeight="1">
      <c r="A885" s="14"/>
      <c r="B885" s="15"/>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28.5" customHeight="1">
      <c r="A886" s="14"/>
      <c r="B886" s="15"/>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28.5" customHeight="1">
      <c r="A887" s="14"/>
      <c r="B887" s="15"/>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28.5" customHeight="1">
      <c r="A888" s="14"/>
      <c r="B888" s="15"/>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28.5" customHeight="1">
      <c r="A889" s="14"/>
      <c r="B889" s="15"/>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28.5" customHeight="1">
      <c r="A890" s="14"/>
      <c r="B890" s="15"/>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28.5" customHeight="1">
      <c r="A891" s="14"/>
      <c r="B891" s="15"/>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28.5" customHeight="1">
      <c r="A892" s="14"/>
      <c r="B892" s="15"/>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28.5" customHeight="1">
      <c r="A893" s="14"/>
      <c r="B893" s="15"/>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28.5" customHeight="1">
      <c r="A894" s="14"/>
      <c r="B894" s="15"/>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28.5" customHeight="1">
      <c r="A895" s="14"/>
      <c r="B895" s="15"/>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28.5" customHeight="1">
      <c r="A896" s="14"/>
      <c r="B896" s="15"/>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28.5" customHeight="1">
      <c r="A897" s="14"/>
      <c r="B897" s="15"/>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28.5" customHeight="1">
      <c r="A898" s="14"/>
      <c r="B898" s="15"/>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28.5" customHeight="1">
      <c r="A899" s="14"/>
      <c r="B899" s="15"/>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28.5" customHeight="1">
      <c r="A900" s="14"/>
      <c r="B900" s="15"/>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28.5" customHeight="1">
      <c r="A901" s="14"/>
      <c r="B901" s="15"/>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28.5" customHeight="1">
      <c r="A902" s="14"/>
      <c r="B902" s="15"/>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28.5" customHeight="1">
      <c r="A903" s="14"/>
      <c r="B903" s="15"/>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28.5" customHeight="1">
      <c r="A904" s="14"/>
      <c r="B904" s="15"/>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28.5" customHeight="1">
      <c r="A905" s="14"/>
      <c r="B905" s="15"/>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28.5" customHeight="1">
      <c r="A906" s="14"/>
      <c r="B906" s="15"/>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28.5" customHeight="1">
      <c r="A907" s="14"/>
      <c r="B907" s="15"/>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28.5" customHeight="1">
      <c r="A908" s="14"/>
      <c r="B908" s="15"/>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28.5" customHeight="1">
      <c r="A909" s="14"/>
      <c r="B909" s="15"/>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28.5" customHeight="1">
      <c r="A910" s="14"/>
      <c r="B910" s="15"/>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28.5" customHeight="1">
      <c r="A911" s="14"/>
      <c r="B911" s="15"/>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28.5" customHeight="1">
      <c r="A912" s="14"/>
      <c r="B912" s="15"/>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28.5" customHeight="1">
      <c r="A913" s="14"/>
      <c r="B913" s="15"/>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28.5" customHeight="1">
      <c r="A914" s="14"/>
      <c r="B914" s="15"/>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28.5" customHeight="1">
      <c r="A915" s="14"/>
      <c r="B915" s="15"/>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28.5" customHeight="1">
      <c r="A916" s="14"/>
      <c r="B916" s="15"/>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28.5" customHeight="1">
      <c r="A917" s="14"/>
      <c r="B917" s="15"/>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28.5" customHeight="1">
      <c r="A918" s="14"/>
      <c r="B918" s="15"/>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28.5" customHeight="1">
      <c r="A919" s="14"/>
      <c r="B919" s="15"/>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28.5" customHeight="1">
      <c r="A920" s="14"/>
      <c r="B920" s="15"/>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28.5" customHeight="1">
      <c r="A921" s="14"/>
      <c r="B921" s="15"/>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28.5" customHeight="1">
      <c r="A922" s="14"/>
      <c r="B922" s="15"/>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28.5" customHeight="1">
      <c r="A923" s="14"/>
      <c r="B923" s="15"/>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28.5" customHeight="1">
      <c r="A924" s="14"/>
      <c r="B924" s="15"/>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28.5" customHeight="1">
      <c r="A925" s="14"/>
      <c r="B925" s="15"/>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28.5" customHeight="1">
      <c r="A926" s="14"/>
      <c r="B926" s="15"/>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28.5" customHeight="1">
      <c r="A927" s="14"/>
      <c r="B927" s="15"/>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28.5" customHeight="1">
      <c r="A928" s="14"/>
      <c r="B928" s="15"/>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28.5" customHeight="1">
      <c r="A929" s="14"/>
      <c r="B929" s="15"/>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28.5" customHeight="1">
      <c r="A930" s="14"/>
      <c r="B930" s="15"/>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28.5" customHeight="1">
      <c r="A931" s="14"/>
      <c r="B931" s="15"/>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28.5" customHeight="1">
      <c r="A932" s="14"/>
      <c r="B932" s="15"/>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28.5" customHeight="1">
      <c r="A933" s="14"/>
      <c r="B933" s="15"/>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28.5" customHeight="1">
      <c r="A934" s="14"/>
      <c r="B934" s="15"/>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28.5" customHeight="1">
      <c r="A935" s="14"/>
      <c r="B935" s="15"/>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28.5" customHeight="1">
      <c r="A936" s="14"/>
      <c r="B936" s="15"/>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28.5" customHeight="1">
      <c r="A937" s="14"/>
      <c r="B937" s="15"/>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28.5" customHeight="1">
      <c r="A938" s="14"/>
      <c r="B938" s="15"/>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28.5" customHeight="1">
      <c r="A939" s="14"/>
      <c r="B939" s="15"/>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28.5" customHeight="1">
      <c r="A940" s="14"/>
      <c r="B940" s="15"/>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28.5" customHeight="1">
      <c r="A941" s="14"/>
      <c r="B941" s="15"/>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28.5" customHeight="1">
      <c r="A942" s="14"/>
      <c r="B942" s="15"/>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28.5" customHeight="1">
      <c r="A943" s="14"/>
      <c r="B943" s="15"/>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28.5" customHeight="1">
      <c r="A944" s="14"/>
      <c r="B944" s="15"/>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28.5" customHeight="1">
      <c r="A945" s="14"/>
      <c r="B945" s="15"/>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28.5" customHeight="1">
      <c r="A946" s="14"/>
      <c r="B946" s="15"/>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28.5" customHeight="1">
      <c r="A947" s="14"/>
      <c r="B947" s="15"/>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28.5" customHeight="1">
      <c r="A948" s="14"/>
      <c r="B948" s="15"/>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28.5" customHeight="1">
      <c r="A949" s="14"/>
      <c r="B949" s="15"/>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28.5" customHeight="1">
      <c r="A950" s="14"/>
      <c r="B950" s="15"/>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28.5" customHeight="1">
      <c r="A951" s="14"/>
      <c r="B951" s="15"/>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28.5" customHeight="1">
      <c r="A952" s="14"/>
      <c r="B952" s="15"/>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28.5" customHeight="1">
      <c r="A953" s="14"/>
      <c r="B953" s="15"/>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28.5" customHeight="1">
      <c r="A954" s="14"/>
      <c r="B954" s="15"/>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28.5" customHeight="1">
      <c r="A955" s="14"/>
      <c r="B955" s="15"/>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28.5" customHeight="1">
      <c r="A956" s="14"/>
      <c r="B956" s="15"/>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28.5" customHeight="1">
      <c r="A957" s="14"/>
      <c r="B957" s="15"/>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28.5" customHeight="1">
      <c r="A958" s="14"/>
      <c r="B958" s="15"/>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28.5" customHeight="1">
      <c r="A959" s="14"/>
      <c r="B959" s="15"/>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28.5" customHeight="1">
      <c r="A960" s="14"/>
      <c r="B960" s="15"/>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28.5" customHeight="1">
      <c r="A961" s="14"/>
      <c r="B961" s="15"/>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28.5" customHeight="1">
      <c r="A962" s="14"/>
      <c r="B962" s="15"/>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28.5" customHeight="1">
      <c r="A963" s="14"/>
      <c r="B963" s="15"/>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28.5" customHeight="1">
      <c r="A964" s="14"/>
      <c r="B964" s="15"/>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28.5" customHeight="1">
      <c r="A965" s="14"/>
      <c r="B965" s="15"/>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28.5" customHeight="1">
      <c r="A966" s="14"/>
      <c r="B966" s="15"/>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28.5" customHeight="1">
      <c r="A967" s="14"/>
      <c r="B967" s="15"/>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28.5" customHeight="1">
      <c r="A968" s="14"/>
      <c r="B968" s="15"/>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28.5" customHeight="1">
      <c r="A969" s="14"/>
      <c r="B969" s="15"/>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28.5" customHeight="1">
      <c r="A970" s="14"/>
      <c r="B970" s="15"/>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28.5" customHeight="1">
      <c r="A971" s="14"/>
      <c r="B971" s="15"/>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28.5" customHeight="1">
      <c r="A972" s="14"/>
      <c r="B972" s="15"/>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28.5" customHeight="1">
      <c r="A973" s="14"/>
      <c r="B973" s="15"/>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28.5" customHeight="1">
      <c r="A974" s="14"/>
      <c r="B974" s="15"/>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28.5" customHeight="1">
      <c r="A975" s="14"/>
      <c r="B975" s="15"/>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28.5" customHeight="1">
      <c r="A976" s="14"/>
      <c r="B976" s="15"/>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28.5" customHeight="1">
      <c r="A977" s="14"/>
      <c r="B977" s="15"/>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28.5" customHeight="1">
      <c r="A978" s="14"/>
      <c r="B978" s="15"/>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28.5" customHeight="1">
      <c r="A979" s="14"/>
      <c r="B979" s="15"/>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28.5" customHeight="1">
      <c r="A980" s="14"/>
      <c r="B980" s="15"/>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28.5" customHeight="1">
      <c r="A981" s="14"/>
      <c r="B981" s="15"/>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28.5" customHeight="1">
      <c r="A982" s="14"/>
      <c r="B982" s="15"/>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28.5" customHeight="1">
      <c r="A983" s="14"/>
      <c r="B983" s="15"/>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28.5" customHeight="1">
      <c r="A984" s="14"/>
      <c r="B984" s="15"/>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28.5" customHeight="1">
      <c r="A985" s="14"/>
      <c r="B985" s="15"/>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28.5" customHeight="1">
      <c r="A986" s="14"/>
      <c r="B986" s="15"/>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28.5" customHeight="1">
      <c r="A987" s="14"/>
      <c r="B987" s="15"/>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28.5" customHeight="1">
      <c r="A988" s="14"/>
      <c r="B988" s="15"/>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28.5" customHeight="1">
      <c r="A989" s="14"/>
      <c r="B989" s="15"/>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28.5" customHeight="1">
      <c r="A990" s="14"/>
      <c r="B990" s="15"/>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28.5" customHeight="1">
      <c r="A991" s="14"/>
      <c r="B991" s="15"/>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28.5" customHeight="1">
      <c r="A992" s="14"/>
      <c r="B992" s="15"/>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28.5" customHeight="1">
      <c r="A993" s="14"/>
      <c r="B993" s="15"/>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28.5" customHeight="1">
      <c r="A994" s="14"/>
      <c r="B994" s="15"/>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28.5" customHeight="1">
      <c r="A995" s="14"/>
      <c r="B995" s="15"/>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28.5" customHeight="1">
      <c r="A996" s="14"/>
      <c r="B996" s="15"/>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28.5" customHeight="1">
      <c r="A997" s="14"/>
      <c r="B997" s="15"/>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28.5" customHeight="1">
      <c r="A998" s="14"/>
      <c r="B998" s="15"/>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28.5" customHeight="1">
      <c r="A999" s="14"/>
      <c r="B999" s="15"/>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28.5" customHeight="1">
      <c r="A1000" s="14"/>
      <c r="B1000" s="15"/>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28.5" customHeight="1">
      <c r="A1001" s="14"/>
      <c r="B1001" s="15"/>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28.5" customHeight="1">
      <c r="A1002" s="14"/>
      <c r="B1002" s="15"/>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28.5" customHeight="1">
      <c r="A1003" s="14"/>
      <c r="B1003" s="15"/>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sheetData>
  <hyperlinks>
    <hyperlink ref="B25" r:id="rId1" xr:uid="{B8E30304-CF2C-BE40-84BA-4B02C8638E53}"/>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Snelle berekening</vt:lpstr>
      <vt:lpstr>Berekening meerdere datapunten</vt:lpstr>
      <vt:lpstr>Uitleg blad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Baets</dc:creator>
  <cp:lastModifiedBy>Jeroen Baets</cp:lastModifiedBy>
  <dcterms:created xsi:type="dcterms:W3CDTF">2024-05-09T12:52:57Z</dcterms:created>
  <dcterms:modified xsi:type="dcterms:W3CDTF">2024-06-12T10:23:20Z</dcterms:modified>
</cp:coreProperties>
</file>